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mori-file4.mrym.city.moriyama.shiga.jp\共有\国際・国民スポーツ大会室\03 【国スポ障スポ関係（わたSHIGA輝く国スポ・障スポ2025）】\R4年度～国スポ・障スポ関係\１　総務関係\６　輸送交通警備消防\１　輸送交通関係\R7\輸送および弁当調達実施運営業務関係\03_起工・施工・入札執行伺い\01_決裁添付書類\"/>
    </mc:Choice>
  </mc:AlternateContent>
  <xr:revisionPtr revIDLastSave="0" documentId="13_ncr:1_{E784CACA-8596-4890-A5D3-7BFE5E139292}" xr6:coauthVersionLast="47" xr6:coauthVersionMax="47" xr10:uidLastSave="{00000000-0000-0000-0000-000000000000}"/>
  <bookViews>
    <workbookView xWindow="-28920" yWindow="-9270" windowWidth="29040" windowHeight="15840" tabRatio="718" xr2:uid="{D4E98C8E-088D-3246-80DB-D7D637FEAFCF}"/>
  </bookViews>
  <sheets>
    <sheet name="表紙" sheetId="2" r:id="rId1"/>
    <sheet name="内訳書" sheetId="4" r:id="rId2"/>
    <sheet name="代価表１号" sheetId="5" r:id="rId3"/>
    <sheet name="明細書１号-１" sheetId="20" r:id="rId4"/>
    <sheet name="明細書１号-１-１" sheetId="55" r:id="rId5"/>
    <sheet name="明細書１号-２" sheetId="21" r:id="rId6"/>
    <sheet name="明細書１号-３" sheetId="22" r:id="rId7"/>
    <sheet name="明細書１号-４" sheetId="23" r:id="rId8"/>
    <sheet name="明細書１号-５" sheetId="24" r:id="rId9"/>
    <sheet name="明細書１号-６" sheetId="25" r:id="rId10"/>
    <sheet name="明細書１号-７" sheetId="26" r:id="rId11"/>
    <sheet name="明細書１号-７-１" sheetId="27" r:id="rId12"/>
    <sheet name="明細書１号-７-２" sheetId="40" r:id="rId13"/>
    <sheet name="明細書１号-７-３" sheetId="57" r:id="rId14"/>
    <sheet name="明細書１号-７-４" sheetId="58" r:id="rId15"/>
    <sheet name="明細書１号-７-５" sheetId="59" r:id="rId16"/>
    <sheet name="明細書１号-８" sheetId="41" r:id="rId17"/>
    <sheet name="明細書１号-８-１" sheetId="77" r:id="rId18"/>
    <sheet name="明細書１号-８-２" sheetId="78" r:id="rId19"/>
    <sheet name="明細書１号-８-３" sheetId="42" r:id="rId20"/>
    <sheet name="明細書１号-８-４" sheetId="76" r:id="rId21"/>
    <sheet name="明細書１号-９" sheetId="60" r:id="rId22"/>
    <sheet name="明細書１号-10" sheetId="61" r:id="rId23"/>
    <sheet name="明細書１号-11" sheetId="62" r:id="rId24"/>
    <sheet name="明細書１号-12" sheetId="63" r:id="rId25"/>
    <sheet name="明細書１号-13" sheetId="64" r:id="rId26"/>
    <sheet name="明細書１号-14" sheetId="65" r:id="rId27"/>
    <sheet name="明細書２号" sheetId="11" r:id="rId28"/>
    <sheet name="明細書３号" sheetId="10" r:id="rId29"/>
    <sheet name="明細書３号-１" sheetId="74" r:id="rId30"/>
    <sheet name="明細書３号-１-１" sheetId="66" r:id="rId31"/>
    <sheet name="明細書３号-１-２" sheetId="67" r:id="rId32"/>
    <sheet name="明細書３号-１-３" sheetId="68" r:id="rId33"/>
    <sheet name="明細書３号-１-４" sheetId="69" r:id="rId34"/>
    <sheet name="明細書３号-１-５" sheetId="70" r:id="rId35"/>
    <sheet name="明細書３号-１-６" sheetId="71" r:id="rId36"/>
    <sheet name="明細書３号-２" sheetId="73" r:id="rId37"/>
    <sheet name="別紙（運行管理要員人件費詳細）" sheetId="79" r:id="rId38"/>
  </sheets>
  <definedNames>
    <definedName name="_xlnm.Print_Area" localSheetId="2">代価表１号!$A$1:$M$41</definedName>
    <definedName name="_xlnm.Print_Area" localSheetId="1">内訳書!$A$1:$M$41</definedName>
    <definedName name="_xlnm.Print_Area" localSheetId="0">表紙!$B$1:$M$28</definedName>
    <definedName name="_xlnm.Print_Area" localSheetId="37">'別紙（運行管理要員人件費詳細）'!$A$1:$DR$145</definedName>
    <definedName name="_xlnm.Print_Area" localSheetId="3">'明細書１号-１'!$A$1:$O$41</definedName>
    <definedName name="_xlnm.Print_Area" localSheetId="22">'明細書１号-10'!$A$1:$O$41</definedName>
    <definedName name="_xlnm.Print_Area" localSheetId="23">'明細書１号-11'!$A$1:$O$41</definedName>
    <definedName name="_xlnm.Print_Area" localSheetId="4">'明細書１号-１-１'!$A$1:$O$41</definedName>
    <definedName name="_xlnm.Print_Area" localSheetId="24">'明細書１号-12'!$A$1:$O$41</definedName>
    <definedName name="_xlnm.Print_Area" localSheetId="25">'明細書１号-13'!$A$1:$O$41</definedName>
    <definedName name="_xlnm.Print_Area" localSheetId="26">'明細書１号-14'!$A$1:$O$41</definedName>
    <definedName name="_xlnm.Print_Area" localSheetId="5">'明細書１号-２'!$A$1:$O$41</definedName>
    <definedName name="_xlnm.Print_Area" localSheetId="6">'明細書１号-３'!$A$1:$O$41</definedName>
    <definedName name="_xlnm.Print_Area" localSheetId="7">'明細書１号-４'!$A$1:$O$41</definedName>
    <definedName name="_xlnm.Print_Area" localSheetId="8">'明細書１号-５'!$A$1:$O$41</definedName>
    <definedName name="_xlnm.Print_Area" localSheetId="9">'明細書１号-６'!$A$1:$O$41</definedName>
    <definedName name="_xlnm.Print_Area" localSheetId="10">'明細書１号-７'!$A$1:$O$41</definedName>
    <definedName name="_xlnm.Print_Area" localSheetId="11">'明細書１号-７-１'!$A$1:$O$41</definedName>
    <definedName name="_xlnm.Print_Area" localSheetId="12">'明細書１号-７-２'!$A$1:$O$41</definedName>
    <definedName name="_xlnm.Print_Area" localSheetId="13">'明細書１号-７-３'!$A$1:$O$41</definedName>
    <definedName name="_xlnm.Print_Area" localSheetId="14">'明細書１号-７-４'!$A$1:$O$41</definedName>
    <definedName name="_xlnm.Print_Area" localSheetId="15">'明細書１号-７-５'!$A$1:$O$41</definedName>
    <definedName name="_xlnm.Print_Area" localSheetId="16">'明細書１号-８'!$A$1:$O$41</definedName>
    <definedName name="_xlnm.Print_Area" localSheetId="17">'明細書１号-８-１'!$A$1:$O$41</definedName>
    <definedName name="_xlnm.Print_Area" localSheetId="18">'明細書１号-８-２'!$A$1:$O$41</definedName>
    <definedName name="_xlnm.Print_Area" localSheetId="19">'明細書１号-８-３'!$A$1:$O$41</definedName>
    <definedName name="_xlnm.Print_Area" localSheetId="20">'明細書１号-８-４'!$A$1:$O$41</definedName>
    <definedName name="_xlnm.Print_Area" localSheetId="21">'明細書１号-９'!$A$1:$O$41</definedName>
    <definedName name="_xlnm.Print_Area" localSheetId="27">明細書２号!$A$1:$O$41</definedName>
    <definedName name="_xlnm.Print_Area" localSheetId="28">明細書３号!$A$1:$O$41</definedName>
    <definedName name="_xlnm.Print_Area" localSheetId="29">'明細書３号-１'!$A$1:$O$41</definedName>
    <definedName name="_xlnm.Print_Area" localSheetId="30">'明細書３号-１-１'!$A$1:$O$41</definedName>
    <definedName name="_xlnm.Print_Area" localSheetId="31">'明細書３号-１-２'!$A$1:$O$41</definedName>
    <definedName name="_xlnm.Print_Area" localSheetId="32">'明細書３号-１-３'!$A$1:$O$41</definedName>
    <definedName name="_xlnm.Print_Area" localSheetId="33">'明細書３号-１-４'!$A$1:$O$41</definedName>
    <definedName name="_xlnm.Print_Area" localSheetId="34">'明細書３号-１-５'!$A$1:$O$41</definedName>
    <definedName name="_xlnm.Print_Area" localSheetId="35">'明細書３号-１-６'!$A$1:$O$41</definedName>
    <definedName name="_xlnm.Print_Area" localSheetId="36">'明細書３号-２'!$A$1:$O$41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4" l="1"/>
  <c r="DN144" i="79"/>
  <c r="DD144" i="79"/>
  <c r="CT144" i="79"/>
  <c r="CJ144" i="79"/>
  <c r="BZ144" i="79"/>
  <c r="BP144" i="79"/>
  <c r="BF144" i="79"/>
  <c r="AV144" i="79"/>
  <c r="AL144" i="79"/>
  <c r="AB144" i="79"/>
  <c r="R144" i="79"/>
  <c r="P144" i="79"/>
  <c r="DK142" i="79"/>
  <c r="DK141" i="79"/>
  <c r="DK140" i="79"/>
  <c r="DK139" i="79"/>
  <c r="DK138" i="79"/>
  <c r="DK137" i="79"/>
  <c r="DA142" i="79"/>
  <c r="DA141" i="79"/>
  <c r="DA140" i="79"/>
  <c r="DA139" i="79"/>
  <c r="DA138" i="79"/>
  <c r="DA137" i="79"/>
  <c r="CQ142" i="79"/>
  <c r="CQ141" i="79"/>
  <c r="CQ140" i="79"/>
  <c r="CQ139" i="79"/>
  <c r="CQ138" i="79"/>
  <c r="CQ137" i="79"/>
  <c r="CG142" i="79"/>
  <c r="CG141" i="79"/>
  <c r="CG140" i="79"/>
  <c r="CG139" i="79"/>
  <c r="CG138" i="79"/>
  <c r="CG137" i="79"/>
  <c r="BW142" i="79"/>
  <c r="BW141" i="79"/>
  <c r="BW140" i="79"/>
  <c r="BW139" i="79"/>
  <c r="BW138" i="79"/>
  <c r="BW137" i="79"/>
  <c r="BM142" i="79"/>
  <c r="BM141" i="79"/>
  <c r="BM140" i="79"/>
  <c r="BM139" i="79"/>
  <c r="BM138" i="79"/>
  <c r="BM137" i="79"/>
  <c r="BC142" i="79"/>
  <c r="BC141" i="79"/>
  <c r="BC140" i="79"/>
  <c r="BC139" i="79"/>
  <c r="BC138" i="79"/>
  <c r="BC137" i="79"/>
  <c r="AI137" i="79"/>
  <c r="AS142" i="79"/>
  <c r="AS141" i="79"/>
  <c r="AS140" i="79"/>
  <c r="AS139" i="79"/>
  <c r="AS138" i="79"/>
  <c r="AS137" i="79"/>
  <c r="AI142" i="79"/>
  <c r="AI141" i="79"/>
  <c r="AI140" i="79"/>
  <c r="AI139" i="79"/>
  <c r="AI138" i="79"/>
  <c r="Y142" i="79"/>
  <c r="Y141" i="79"/>
  <c r="Y140" i="79"/>
  <c r="Y139" i="79"/>
  <c r="Y138" i="79"/>
  <c r="Y137" i="79"/>
  <c r="O137" i="79"/>
  <c r="O142" i="79"/>
  <c r="O141" i="79"/>
  <c r="O140" i="79"/>
  <c r="O139" i="79"/>
  <c r="O138" i="79"/>
  <c r="DK134" i="79"/>
  <c r="DK133" i="79"/>
  <c r="DK132" i="79"/>
  <c r="DK131" i="79"/>
  <c r="DA134" i="79"/>
  <c r="DA133" i="79"/>
  <c r="DA132" i="79"/>
  <c r="DA131" i="79"/>
  <c r="CQ134" i="79"/>
  <c r="CQ133" i="79"/>
  <c r="CQ132" i="79"/>
  <c r="CQ131" i="79"/>
  <c r="CG134" i="79"/>
  <c r="CG133" i="79"/>
  <c r="CG132" i="79"/>
  <c r="CG131" i="79"/>
  <c r="BW134" i="79"/>
  <c r="BW133" i="79"/>
  <c r="BW132" i="79"/>
  <c r="BW131" i="79"/>
  <c r="BM134" i="79"/>
  <c r="BM133" i="79"/>
  <c r="BM132" i="79"/>
  <c r="BM131" i="79"/>
  <c r="BC134" i="79"/>
  <c r="BC133" i="79"/>
  <c r="BC132" i="79"/>
  <c r="BC131" i="79"/>
  <c r="AS134" i="79"/>
  <c r="AS133" i="79"/>
  <c r="AS132" i="79"/>
  <c r="AS131" i="79"/>
  <c r="AI134" i="79"/>
  <c r="AI133" i="79"/>
  <c r="AI132" i="79"/>
  <c r="AI131" i="79"/>
  <c r="Y134" i="79"/>
  <c r="Y133" i="79"/>
  <c r="Y132" i="79"/>
  <c r="Y131" i="79"/>
  <c r="O131" i="79"/>
  <c r="O134" i="79"/>
  <c r="O133" i="79"/>
  <c r="O132" i="79"/>
  <c r="O4" i="79"/>
  <c r="DK127" i="79"/>
  <c r="DK126" i="79"/>
  <c r="DK125" i="79"/>
  <c r="DK124" i="79"/>
  <c r="DK123" i="79"/>
  <c r="DK122" i="79"/>
  <c r="DA127" i="79"/>
  <c r="DA126" i="79"/>
  <c r="DA125" i="79"/>
  <c r="DA124" i="79"/>
  <c r="DA123" i="79"/>
  <c r="DA122" i="79"/>
  <c r="CQ127" i="79"/>
  <c r="CQ126" i="79"/>
  <c r="CQ125" i="79"/>
  <c r="CQ124" i="79"/>
  <c r="CQ123" i="79"/>
  <c r="CQ122" i="79"/>
  <c r="CG127" i="79"/>
  <c r="CG126" i="79"/>
  <c r="CG125" i="79"/>
  <c r="CG124" i="79"/>
  <c r="CG123" i="79"/>
  <c r="CG122" i="79"/>
  <c r="BW127" i="79"/>
  <c r="BW126" i="79"/>
  <c r="BW125" i="79"/>
  <c r="BW124" i="79"/>
  <c r="BW123" i="79"/>
  <c r="BW122" i="79"/>
  <c r="BM127" i="79"/>
  <c r="BM126" i="79"/>
  <c r="BM125" i="79"/>
  <c r="BM124" i="79"/>
  <c r="BM123" i="79"/>
  <c r="BM122" i="79"/>
  <c r="BC127" i="79"/>
  <c r="BC126" i="79"/>
  <c r="BC125" i="79"/>
  <c r="BC124" i="79"/>
  <c r="BC123" i="79"/>
  <c r="BC122" i="79"/>
  <c r="AS127" i="79"/>
  <c r="AS126" i="79"/>
  <c r="AS125" i="79"/>
  <c r="AS124" i="79"/>
  <c r="AS123" i="79"/>
  <c r="AS122" i="79"/>
  <c r="Y122" i="79"/>
  <c r="AI127" i="79"/>
  <c r="AI126" i="79"/>
  <c r="AI125" i="79"/>
  <c r="AI124" i="79"/>
  <c r="AI123" i="79"/>
  <c r="AI122" i="79"/>
  <c r="Y127" i="79"/>
  <c r="Y126" i="79"/>
  <c r="Y125" i="79"/>
  <c r="Y124" i="79"/>
  <c r="Y123" i="79"/>
  <c r="O127" i="79"/>
  <c r="O126" i="79"/>
  <c r="O125" i="79"/>
  <c r="O124" i="79"/>
  <c r="O123" i="79"/>
  <c r="O122" i="79"/>
  <c r="O108" i="79"/>
  <c r="O37" i="79"/>
  <c r="DK84" i="79"/>
  <c r="DK83" i="79"/>
  <c r="DK82" i="79"/>
  <c r="DK81" i="79"/>
  <c r="DK80" i="79"/>
  <c r="DK79" i="79"/>
  <c r="DA84" i="79"/>
  <c r="DA83" i="79"/>
  <c r="DA82" i="79"/>
  <c r="DA81" i="79"/>
  <c r="DA80" i="79"/>
  <c r="DA79" i="79"/>
  <c r="CQ84" i="79"/>
  <c r="CQ83" i="79"/>
  <c r="CQ82" i="79"/>
  <c r="CQ81" i="79"/>
  <c r="CQ80" i="79"/>
  <c r="CQ79" i="79"/>
  <c r="CG84" i="79"/>
  <c r="CG83" i="79"/>
  <c r="CG82" i="79"/>
  <c r="CG81" i="79"/>
  <c r="CG80" i="79"/>
  <c r="CG79" i="79"/>
  <c r="BC81" i="79"/>
  <c r="BW81" i="79"/>
  <c r="BW84" i="79"/>
  <c r="BW83" i="79"/>
  <c r="BW82" i="79"/>
  <c r="BW80" i="79"/>
  <c r="BW79" i="79"/>
  <c r="BM84" i="79"/>
  <c r="BM83" i="79"/>
  <c r="BM82" i="79"/>
  <c r="BM81" i="79"/>
  <c r="BM80" i="79"/>
  <c r="BM79" i="79"/>
  <c r="BC84" i="79"/>
  <c r="BC83" i="79"/>
  <c r="BC82" i="79"/>
  <c r="BC80" i="79"/>
  <c r="BC79" i="79"/>
  <c r="AS84" i="79"/>
  <c r="AS83" i="79"/>
  <c r="AS82" i="79"/>
  <c r="AS81" i="79"/>
  <c r="AS80" i="79"/>
  <c r="AS79" i="79"/>
  <c r="AI84" i="79"/>
  <c r="AI83" i="79"/>
  <c r="AI82" i="79"/>
  <c r="AI81" i="79"/>
  <c r="AI80" i="79"/>
  <c r="AI79" i="79"/>
  <c r="Y80" i="79"/>
  <c r="Y79" i="79"/>
  <c r="Y84" i="79"/>
  <c r="Y83" i="79"/>
  <c r="Y82" i="79"/>
  <c r="Y81" i="79"/>
  <c r="O84" i="79"/>
  <c r="O83" i="79"/>
  <c r="O82" i="79"/>
  <c r="O81" i="79"/>
  <c r="O80" i="79"/>
  <c r="O79" i="79"/>
  <c r="O41" i="79"/>
  <c r="R41" i="79" s="1"/>
  <c r="O47" i="79"/>
  <c r="O36" i="79"/>
  <c r="DK41" i="79"/>
  <c r="DK40" i="79"/>
  <c r="DK39" i="79"/>
  <c r="DK38" i="79"/>
  <c r="DK37" i="79"/>
  <c r="DK36" i="79"/>
  <c r="DA41" i="79"/>
  <c r="DA40" i="79"/>
  <c r="DA39" i="79"/>
  <c r="DA38" i="79"/>
  <c r="DA37" i="79"/>
  <c r="DA36" i="79"/>
  <c r="CQ41" i="79"/>
  <c r="CQ40" i="79"/>
  <c r="CQ39" i="79"/>
  <c r="CQ38" i="79"/>
  <c r="CQ37" i="79"/>
  <c r="CQ36" i="79"/>
  <c r="CG41" i="79"/>
  <c r="CG40" i="79"/>
  <c r="CG39" i="79"/>
  <c r="CG38" i="79"/>
  <c r="CG37" i="79"/>
  <c r="CG36" i="79"/>
  <c r="BW41" i="79"/>
  <c r="BW40" i="79"/>
  <c r="BW39" i="79"/>
  <c r="BW38" i="79"/>
  <c r="BW37" i="79"/>
  <c r="BW36" i="79"/>
  <c r="BM41" i="79"/>
  <c r="BM40" i="79"/>
  <c r="BM39" i="79"/>
  <c r="BM38" i="79"/>
  <c r="BM37" i="79"/>
  <c r="BM36" i="79"/>
  <c r="BC41" i="79"/>
  <c r="BC40" i="79"/>
  <c r="BC39" i="79"/>
  <c r="BC38" i="79"/>
  <c r="BC37" i="79"/>
  <c r="BC36" i="79"/>
  <c r="AS41" i="79"/>
  <c r="AS40" i="79"/>
  <c r="AS39" i="79"/>
  <c r="AS38" i="79"/>
  <c r="AS37" i="79"/>
  <c r="AS36" i="79"/>
  <c r="AI41" i="79"/>
  <c r="AI40" i="79"/>
  <c r="AI39" i="79"/>
  <c r="AI38" i="79"/>
  <c r="AI37" i="79"/>
  <c r="AI36" i="79"/>
  <c r="Y41" i="79"/>
  <c r="Y40" i="79"/>
  <c r="Y39" i="79"/>
  <c r="Y38" i="79"/>
  <c r="Y37" i="79"/>
  <c r="Y36" i="79"/>
  <c r="O40" i="79"/>
  <c r="O39" i="79"/>
  <c r="O38" i="79"/>
  <c r="Y4" i="79"/>
  <c r="DK119" i="79"/>
  <c r="DK118" i="79"/>
  <c r="DK117" i="79"/>
  <c r="DK116" i="79"/>
  <c r="DK115" i="79"/>
  <c r="DK114" i="79"/>
  <c r="DK113" i="79"/>
  <c r="DK112" i="79"/>
  <c r="DK111" i="79"/>
  <c r="DK110" i="79"/>
  <c r="DK109" i="79"/>
  <c r="DK108" i="79"/>
  <c r="DK107" i="79"/>
  <c r="DK106" i="79"/>
  <c r="DK105" i="79"/>
  <c r="DK104" i="79"/>
  <c r="DK103" i="79"/>
  <c r="DK102" i="79"/>
  <c r="DK101" i="79"/>
  <c r="DK100" i="79"/>
  <c r="DK99" i="79"/>
  <c r="DK98" i="79"/>
  <c r="DK97" i="79"/>
  <c r="DK96" i="79"/>
  <c r="DK95" i="79"/>
  <c r="DK94" i="79"/>
  <c r="DK93" i="79"/>
  <c r="DK92" i="79"/>
  <c r="DK91" i="79"/>
  <c r="DK90" i="79"/>
  <c r="DA119" i="79"/>
  <c r="DA118" i="79"/>
  <c r="DA117" i="79"/>
  <c r="DA116" i="79"/>
  <c r="DA115" i="79"/>
  <c r="DA114" i="79"/>
  <c r="DA113" i="79"/>
  <c r="DA112" i="79"/>
  <c r="DA111" i="79"/>
  <c r="DA110" i="79"/>
  <c r="DA109" i="79"/>
  <c r="DA108" i="79"/>
  <c r="DA107" i="79"/>
  <c r="DA106" i="79"/>
  <c r="DA105" i="79"/>
  <c r="DA104" i="79"/>
  <c r="DA103" i="79"/>
  <c r="DA102" i="79"/>
  <c r="DA101" i="79"/>
  <c r="DA100" i="79"/>
  <c r="DA99" i="79"/>
  <c r="DA98" i="79"/>
  <c r="DA97" i="79"/>
  <c r="DA96" i="79"/>
  <c r="DA95" i="79"/>
  <c r="DA94" i="79"/>
  <c r="DA93" i="79"/>
  <c r="DA92" i="79"/>
  <c r="DA91" i="79"/>
  <c r="DA90" i="79"/>
  <c r="CQ119" i="79"/>
  <c r="CQ118" i="79"/>
  <c r="CQ117" i="79"/>
  <c r="CQ116" i="79"/>
  <c r="CQ115" i="79"/>
  <c r="CQ114" i="79"/>
  <c r="CQ113" i="79"/>
  <c r="CQ112" i="79"/>
  <c r="CQ111" i="79"/>
  <c r="CQ110" i="79"/>
  <c r="CQ109" i="79"/>
  <c r="CQ108" i="79"/>
  <c r="CQ107" i="79"/>
  <c r="CQ106" i="79"/>
  <c r="CQ105" i="79"/>
  <c r="CQ104" i="79"/>
  <c r="CQ103" i="79"/>
  <c r="CQ102" i="79"/>
  <c r="CQ101" i="79"/>
  <c r="CQ100" i="79"/>
  <c r="CQ99" i="79"/>
  <c r="CQ98" i="79"/>
  <c r="CQ97" i="79"/>
  <c r="CQ96" i="79"/>
  <c r="CQ95" i="79"/>
  <c r="CQ94" i="79"/>
  <c r="CQ93" i="79"/>
  <c r="CQ92" i="79"/>
  <c r="CQ91" i="79"/>
  <c r="CQ90" i="79"/>
  <c r="CG119" i="79"/>
  <c r="CG118" i="79"/>
  <c r="CG117" i="79"/>
  <c r="CG116" i="79"/>
  <c r="CG115" i="79"/>
  <c r="CG114" i="79"/>
  <c r="CG113" i="79"/>
  <c r="CG112" i="79"/>
  <c r="CG111" i="79"/>
  <c r="CG110" i="79"/>
  <c r="CG109" i="79"/>
  <c r="CG108" i="79"/>
  <c r="CG107" i="79"/>
  <c r="CG106" i="79"/>
  <c r="CG105" i="79"/>
  <c r="CG104" i="79"/>
  <c r="CG103" i="79"/>
  <c r="CG102" i="79"/>
  <c r="CG101" i="79"/>
  <c r="CG100" i="79"/>
  <c r="CG99" i="79"/>
  <c r="CG98" i="79"/>
  <c r="CG97" i="79"/>
  <c r="CG96" i="79"/>
  <c r="CG95" i="79"/>
  <c r="CG94" i="79"/>
  <c r="CG93" i="79"/>
  <c r="CG92" i="79"/>
  <c r="CG91" i="79"/>
  <c r="CG90" i="79"/>
  <c r="BW119" i="79"/>
  <c r="BW118" i="79"/>
  <c r="BW117" i="79"/>
  <c r="BW116" i="79"/>
  <c r="BW115" i="79"/>
  <c r="BW114" i="79"/>
  <c r="BW113" i="79"/>
  <c r="BW112" i="79"/>
  <c r="BW111" i="79"/>
  <c r="BW110" i="79"/>
  <c r="BW109" i="79"/>
  <c r="BW108" i="79"/>
  <c r="BW107" i="79"/>
  <c r="BW106" i="79"/>
  <c r="BW105" i="79"/>
  <c r="BW104" i="79"/>
  <c r="BW103" i="79"/>
  <c r="BW102" i="79"/>
  <c r="BW101" i="79"/>
  <c r="BW100" i="79"/>
  <c r="BW99" i="79"/>
  <c r="BW98" i="79"/>
  <c r="BW97" i="79"/>
  <c r="BW96" i="79"/>
  <c r="BW95" i="79"/>
  <c r="BW94" i="79"/>
  <c r="BW93" i="79"/>
  <c r="BW92" i="79"/>
  <c r="BW91" i="79"/>
  <c r="BW90" i="79"/>
  <c r="BM119" i="79"/>
  <c r="BM118" i="79"/>
  <c r="BM117" i="79"/>
  <c r="BM116" i="79"/>
  <c r="BM115" i="79"/>
  <c r="BM114" i="79"/>
  <c r="BM113" i="79"/>
  <c r="BM112" i="79"/>
  <c r="BM111" i="79"/>
  <c r="BM110" i="79"/>
  <c r="BM109" i="79"/>
  <c r="BM108" i="79"/>
  <c r="BM107" i="79"/>
  <c r="BM106" i="79"/>
  <c r="BM105" i="79"/>
  <c r="BM104" i="79"/>
  <c r="BM103" i="79"/>
  <c r="BM102" i="79"/>
  <c r="BM101" i="79"/>
  <c r="BM100" i="79"/>
  <c r="BM99" i="79"/>
  <c r="BM98" i="79"/>
  <c r="BM97" i="79"/>
  <c r="BM96" i="79"/>
  <c r="BM95" i="79"/>
  <c r="BM94" i="79"/>
  <c r="BM93" i="79"/>
  <c r="BM92" i="79"/>
  <c r="BM91" i="79"/>
  <c r="BM90" i="79"/>
  <c r="BC119" i="79"/>
  <c r="BC118" i="79"/>
  <c r="BC117" i="79"/>
  <c r="BC116" i="79"/>
  <c r="BC115" i="79"/>
  <c r="BC114" i="79"/>
  <c r="BC113" i="79"/>
  <c r="BC112" i="79"/>
  <c r="BC111" i="79"/>
  <c r="BC110" i="79"/>
  <c r="BC109" i="79"/>
  <c r="BC108" i="79"/>
  <c r="BC107" i="79"/>
  <c r="BC106" i="79"/>
  <c r="BC105" i="79"/>
  <c r="BC104" i="79"/>
  <c r="BC103" i="79"/>
  <c r="BC102" i="79"/>
  <c r="BC101" i="79"/>
  <c r="BC100" i="79"/>
  <c r="BC99" i="79"/>
  <c r="BC98" i="79"/>
  <c r="BC97" i="79"/>
  <c r="BC96" i="79"/>
  <c r="BC95" i="79"/>
  <c r="BC94" i="79"/>
  <c r="BC93" i="79"/>
  <c r="BC92" i="79"/>
  <c r="BC91" i="79"/>
  <c r="BC90" i="79"/>
  <c r="AS119" i="79"/>
  <c r="AS118" i="79"/>
  <c r="AS117" i="79"/>
  <c r="AS116" i="79"/>
  <c r="AS115" i="79"/>
  <c r="AS114" i="79"/>
  <c r="AS113" i="79"/>
  <c r="AS112" i="79"/>
  <c r="AS111" i="79"/>
  <c r="AS110" i="79"/>
  <c r="AS109" i="79"/>
  <c r="AS108" i="79"/>
  <c r="AS107" i="79"/>
  <c r="AS106" i="79"/>
  <c r="AS105" i="79"/>
  <c r="AS104" i="79"/>
  <c r="AS103" i="79"/>
  <c r="AS102" i="79"/>
  <c r="AS101" i="79"/>
  <c r="AS100" i="79"/>
  <c r="AS99" i="79"/>
  <c r="AS98" i="79"/>
  <c r="AS97" i="79"/>
  <c r="AS96" i="79"/>
  <c r="AS95" i="79"/>
  <c r="AS94" i="79"/>
  <c r="AS93" i="79"/>
  <c r="AS92" i="79"/>
  <c r="AS91" i="79"/>
  <c r="AS90" i="79"/>
  <c r="AI119" i="79"/>
  <c r="AI118" i="79"/>
  <c r="AI117" i="79"/>
  <c r="AI116" i="79"/>
  <c r="AI115" i="79"/>
  <c r="AI114" i="79"/>
  <c r="AI113" i="79"/>
  <c r="AI112" i="79"/>
  <c r="AI111" i="79"/>
  <c r="AI110" i="79"/>
  <c r="AI109" i="79"/>
  <c r="AI108" i="79"/>
  <c r="AI107" i="79"/>
  <c r="AI106" i="79"/>
  <c r="AI105" i="79"/>
  <c r="AI104" i="79"/>
  <c r="AI103" i="79"/>
  <c r="AI102" i="79"/>
  <c r="AI101" i="79"/>
  <c r="AI100" i="79"/>
  <c r="AI99" i="79"/>
  <c r="AI98" i="79"/>
  <c r="AI97" i="79"/>
  <c r="AI96" i="79"/>
  <c r="AI95" i="79"/>
  <c r="AI94" i="79"/>
  <c r="AI93" i="79"/>
  <c r="AI92" i="79"/>
  <c r="AI91" i="79"/>
  <c r="AI90" i="79"/>
  <c r="Y119" i="79"/>
  <c r="Y118" i="79"/>
  <c r="Y117" i="79"/>
  <c r="Y116" i="79"/>
  <c r="Y115" i="79"/>
  <c r="Y114" i="79"/>
  <c r="Y113" i="79"/>
  <c r="Y112" i="79"/>
  <c r="Y111" i="79"/>
  <c r="Y110" i="79"/>
  <c r="Y109" i="79"/>
  <c r="Y108" i="79"/>
  <c r="Y107" i="79"/>
  <c r="Y106" i="79"/>
  <c r="Y105" i="79"/>
  <c r="Y104" i="79"/>
  <c r="Y103" i="79"/>
  <c r="Y102" i="79"/>
  <c r="Y101" i="79"/>
  <c r="Y100" i="79"/>
  <c r="Y99" i="79"/>
  <c r="Y98" i="79"/>
  <c r="Y97" i="79"/>
  <c r="Y96" i="79"/>
  <c r="Y95" i="79"/>
  <c r="Y94" i="79"/>
  <c r="Y93" i="79"/>
  <c r="Y92" i="79"/>
  <c r="Y91" i="79"/>
  <c r="Y90" i="79"/>
  <c r="O119" i="79"/>
  <c r="O118" i="79"/>
  <c r="O117" i="79"/>
  <c r="O116" i="79"/>
  <c r="O115" i="79"/>
  <c r="O114" i="79"/>
  <c r="O113" i="79"/>
  <c r="O112" i="79"/>
  <c r="O111" i="79"/>
  <c r="O110" i="79"/>
  <c r="O109" i="79"/>
  <c r="O107" i="79"/>
  <c r="O106" i="79"/>
  <c r="O105" i="79"/>
  <c r="O104" i="79"/>
  <c r="O103" i="79"/>
  <c r="O102" i="79"/>
  <c r="O101" i="79"/>
  <c r="O100" i="79"/>
  <c r="O99" i="79"/>
  <c r="O98" i="79"/>
  <c r="O97" i="79"/>
  <c r="O96" i="79"/>
  <c r="O95" i="79"/>
  <c r="O94" i="79"/>
  <c r="O93" i="79"/>
  <c r="O92" i="79"/>
  <c r="O91" i="79"/>
  <c r="O90" i="79"/>
  <c r="DK76" i="79"/>
  <c r="DK75" i="79"/>
  <c r="DK74" i="79"/>
  <c r="DK73" i="79"/>
  <c r="DK72" i="79"/>
  <c r="DK71" i="79"/>
  <c r="DK70" i="79"/>
  <c r="DK69" i="79"/>
  <c r="DK68" i="79"/>
  <c r="DK67" i="79"/>
  <c r="DK66" i="79"/>
  <c r="DK65" i="79"/>
  <c r="DK64" i="79"/>
  <c r="DK63" i="79"/>
  <c r="DK62" i="79"/>
  <c r="DK61" i="79"/>
  <c r="DK60" i="79"/>
  <c r="DK59" i="79"/>
  <c r="DK58" i="79"/>
  <c r="DK57" i="79"/>
  <c r="DK56" i="79"/>
  <c r="DK55" i="79"/>
  <c r="DK54" i="79"/>
  <c r="DK53" i="79"/>
  <c r="DK52" i="79"/>
  <c r="DK51" i="79"/>
  <c r="DK50" i="79"/>
  <c r="DK49" i="79"/>
  <c r="DK48" i="79"/>
  <c r="DK47" i="79"/>
  <c r="DA76" i="79"/>
  <c r="DA75" i="79"/>
  <c r="DA74" i="79"/>
  <c r="DA73" i="79"/>
  <c r="DA72" i="79"/>
  <c r="DA71" i="79"/>
  <c r="DA70" i="79"/>
  <c r="DA69" i="79"/>
  <c r="DA68" i="79"/>
  <c r="DA67" i="79"/>
  <c r="DA66" i="79"/>
  <c r="DA65" i="79"/>
  <c r="DA64" i="79"/>
  <c r="DA63" i="79"/>
  <c r="DA62" i="79"/>
  <c r="DA61" i="79"/>
  <c r="DA60" i="79"/>
  <c r="DA59" i="79"/>
  <c r="DA58" i="79"/>
  <c r="DA57" i="79"/>
  <c r="DA56" i="79"/>
  <c r="DA55" i="79"/>
  <c r="DA54" i="79"/>
  <c r="DA53" i="79"/>
  <c r="DA52" i="79"/>
  <c r="DA51" i="79"/>
  <c r="DA50" i="79"/>
  <c r="DA49" i="79"/>
  <c r="DA48" i="79"/>
  <c r="DA47" i="79"/>
  <c r="CQ76" i="79"/>
  <c r="CQ75" i="79"/>
  <c r="CQ74" i="79"/>
  <c r="CQ73" i="79"/>
  <c r="CQ72" i="79"/>
  <c r="CQ71" i="79"/>
  <c r="CQ70" i="79"/>
  <c r="CQ69" i="79"/>
  <c r="CQ68" i="79"/>
  <c r="CQ67" i="79"/>
  <c r="CQ66" i="79"/>
  <c r="CQ65" i="79"/>
  <c r="CQ64" i="79"/>
  <c r="CQ63" i="79"/>
  <c r="CQ62" i="79"/>
  <c r="CQ61" i="79"/>
  <c r="CQ60" i="79"/>
  <c r="CQ59" i="79"/>
  <c r="CQ58" i="79"/>
  <c r="CQ57" i="79"/>
  <c r="CQ56" i="79"/>
  <c r="CQ55" i="79"/>
  <c r="CQ54" i="79"/>
  <c r="CQ53" i="79"/>
  <c r="CQ52" i="79"/>
  <c r="CQ51" i="79"/>
  <c r="CQ50" i="79"/>
  <c r="CQ49" i="79"/>
  <c r="CQ48" i="79"/>
  <c r="CQ47" i="79"/>
  <c r="CG76" i="79"/>
  <c r="CG75" i="79"/>
  <c r="CG74" i="79"/>
  <c r="CG73" i="79"/>
  <c r="CG72" i="79"/>
  <c r="CG71" i="79"/>
  <c r="CG70" i="79"/>
  <c r="CG69" i="79"/>
  <c r="CG68" i="79"/>
  <c r="CG67" i="79"/>
  <c r="CG66" i="79"/>
  <c r="CG65" i="79"/>
  <c r="CG64" i="79"/>
  <c r="CG63" i="79"/>
  <c r="CG62" i="79"/>
  <c r="CG61" i="79"/>
  <c r="CG60" i="79"/>
  <c r="CG59" i="79"/>
  <c r="CG58" i="79"/>
  <c r="CG57" i="79"/>
  <c r="CG56" i="79"/>
  <c r="CG55" i="79"/>
  <c r="CG54" i="79"/>
  <c r="CG53" i="79"/>
  <c r="CG52" i="79"/>
  <c r="CG51" i="79"/>
  <c r="CG50" i="79"/>
  <c r="CG49" i="79"/>
  <c r="CG48" i="79"/>
  <c r="CG47" i="79"/>
  <c r="BW76" i="79"/>
  <c r="BW75" i="79"/>
  <c r="BW74" i="79"/>
  <c r="BW73" i="79"/>
  <c r="BW72" i="79"/>
  <c r="BW71" i="79"/>
  <c r="BW70" i="79"/>
  <c r="BW69" i="79"/>
  <c r="BW68" i="79"/>
  <c r="BW67" i="79"/>
  <c r="BW66" i="79"/>
  <c r="BW65" i="79"/>
  <c r="BW64" i="79"/>
  <c r="BW63" i="79"/>
  <c r="BW62" i="79"/>
  <c r="BW61" i="79"/>
  <c r="BW60" i="79"/>
  <c r="BW59" i="79"/>
  <c r="BW58" i="79"/>
  <c r="BW57" i="79"/>
  <c r="BW56" i="79"/>
  <c r="BW55" i="79"/>
  <c r="BW54" i="79"/>
  <c r="BW53" i="79"/>
  <c r="BW52" i="79"/>
  <c r="BW51" i="79"/>
  <c r="BW50" i="79"/>
  <c r="BW49" i="79"/>
  <c r="BW48" i="79"/>
  <c r="BW47" i="79"/>
  <c r="BM76" i="79"/>
  <c r="BM75" i="79"/>
  <c r="BM74" i="79"/>
  <c r="BM73" i="79"/>
  <c r="BM72" i="79"/>
  <c r="BM71" i="79"/>
  <c r="BM70" i="79"/>
  <c r="BM69" i="79"/>
  <c r="BM68" i="79"/>
  <c r="BM67" i="79"/>
  <c r="BM66" i="79"/>
  <c r="BM65" i="79"/>
  <c r="BM64" i="79"/>
  <c r="BM63" i="79"/>
  <c r="BM62" i="79"/>
  <c r="BM61" i="79"/>
  <c r="BM60" i="79"/>
  <c r="BM59" i="79"/>
  <c r="BM58" i="79"/>
  <c r="BM57" i="79"/>
  <c r="BM56" i="79"/>
  <c r="BM55" i="79"/>
  <c r="BM54" i="79"/>
  <c r="BM53" i="79"/>
  <c r="BM52" i="79"/>
  <c r="BM51" i="79"/>
  <c r="BM50" i="79"/>
  <c r="BM49" i="79"/>
  <c r="BM48" i="79"/>
  <c r="BM47" i="79"/>
  <c r="BC76" i="79"/>
  <c r="BC75" i="79"/>
  <c r="BC74" i="79"/>
  <c r="BC73" i="79"/>
  <c r="BC72" i="79"/>
  <c r="BC71" i="79"/>
  <c r="BC70" i="79"/>
  <c r="BC69" i="79"/>
  <c r="BC68" i="79"/>
  <c r="BC67" i="79"/>
  <c r="BC66" i="79"/>
  <c r="BC65" i="79"/>
  <c r="BC64" i="79"/>
  <c r="BC63" i="79"/>
  <c r="BC62" i="79"/>
  <c r="BC61" i="79"/>
  <c r="BC60" i="79"/>
  <c r="BC59" i="79"/>
  <c r="BC58" i="79"/>
  <c r="BC57" i="79"/>
  <c r="BC56" i="79"/>
  <c r="BC55" i="79"/>
  <c r="BC54" i="79"/>
  <c r="BC53" i="79"/>
  <c r="BC52" i="79"/>
  <c r="BC51" i="79"/>
  <c r="BC50" i="79"/>
  <c r="BC49" i="79"/>
  <c r="BC48" i="79"/>
  <c r="BC47" i="79"/>
  <c r="AS76" i="79"/>
  <c r="AS75" i="79"/>
  <c r="AS74" i="79"/>
  <c r="AS73" i="79"/>
  <c r="AS72" i="79"/>
  <c r="AS71" i="79"/>
  <c r="AS70" i="79"/>
  <c r="AS69" i="79"/>
  <c r="AS68" i="79"/>
  <c r="AS67" i="79"/>
  <c r="AS66" i="79"/>
  <c r="AS65" i="79"/>
  <c r="AS64" i="79"/>
  <c r="AS63" i="79"/>
  <c r="AS62" i="79"/>
  <c r="AS61" i="79"/>
  <c r="AS60" i="79"/>
  <c r="AS59" i="79"/>
  <c r="AS58" i="79"/>
  <c r="AS57" i="79"/>
  <c r="AS56" i="79"/>
  <c r="AS55" i="79"/>
  <c r="AS54" i="79"/>
  <c r="AS53" i="79"/>
  <c r="AS52" i="79"/>
  <c r="AS51" i="79"/>
  <c r="AS50" i="79"/>
  <c r="AS49" i="79"/>
  <c r="AS48" i="79"/>
  <c r="AS47" i="79"/>
  <c r="AI76" i="79"/>
  <c r="AI75" i="79"/>
  <c r="AI74" i="79"/>
  <c r="AI73" i="79"/>
  <c r="AI72" i="79"/>
  <c r="AI71" i="79"/>
  <c r="AI70" i="79"/>
  <c r="AI69" i="79"/>
  <c r="AI68" i="79"/>
  <c r="AI67" i="79"/>
  <c r="AI66" i="79"/>
  <c r="AI65" i="79"/>
  <c r="AI64" i="79"/>
  <c r="AI63" i="79"/>
  <c r="AI62" i="79"/>
  <c r="AI61" i="79"/>
  <c r="AI60" i="79"/>
  <c r="AI59" i="79"/>
  <c r="AI58" i="79"/>
  <c r="AI57" i="79"/>
  <c r="AI56" i="79"/>
  <c r="AI55" i="79"/>
  <c r="AI54" i="79"/>
  <c r="AI53" i="79"/>
  <c r="AI52" i="79"/>
  <c r="AI51" i="79"/>
  <c r="AI50" i="79"/>
  <c r="AI49" i="79"/>
  <c r="AI48" i="79"/>
  <c r="AI47" i="79"/>
  <c r="Y76" i="79"/>
  <c r="Y75" i="79"/>
  <c r="Y74" i="79"/>
  <c r="Y73" i="79"/>
  <c r="Y72" i="79"/>
  <c r="Y71" i="79"/>
  <c r="Y70" i="79"/>
  <c r="Y69" i="79"/>
  <c r="Y68" i="79"/>
  <c r="Y67" i="79"/>
  <c r="Y66" i="79"/>
  <c r="Y65" i="79"/>
  <c r="Y64" i="79"/>
  <c r="Y63" i="79"/>
  <c r="Y62" i="79"/>
  <c r="Y61" i="79"/>
  <c r="Y60" i="79"/>
  <c r="Y59" i="79"/>
  <c r="Y58" i="79"/>
  <c r="Y57" i="79"/>
  <c r="Y56" i="79"/>
  <c r="Y55" i="79"/>
  <c r="Y54" i="79"/>
  <c r="Y53" i="79"/>
  <c r="Y52" i="79"/>
  <c r="Y51" i="79"/>
  <c r="Y50" i="79"/>
  <c r="Y49" i="79"/>
  <c r="Y48" i="79"/>
  <c r="Y47" i="79"/>
  <c r="O76" i="79"/>
  <c r="O75" i="79"/>
  <c r="O74" i="79"/>
  <c r="O73" i="79"/>
  <c r="O72" i="79"/>
  <c r="O71" i="79"/>
  <c r="O70" i="79"/>
  <c r="O69" i="79"/>
  <c r="O68" i="79"/>
  <c r="O67" i="79"/>
  <c r="O66" i="79"/>
  <c r="O65" i="79"/>
  <c r="O64" i="79"/>
  <c r="O63" i="79"/>
  <c r="O62" i="79"/>
  <c r="O61" i="79"/>
  <c r="O60" i="79"/>
  <c r="O59" i="79"/>
  <c r="O58" i="79"/>
  <c r="O57" i="79"/>
  <c r="O56" i="79"/>
  <c r="O55" i="79"/>
  <c r="O54" i="79"/>
  <c r="O53" i="79"/>
  <c r="O52" i="79"/>
  <c r="O51" i="79"/>
  <c r="O50" i="79"/>
  <c r="O49" i="79"/>
  <c r="O48" i="79"/>
  <c r="DK33" i="79"/>
  <c r="DK32" i="79"/>
  <c r="DK31" i="79"/>
  <c r="DK30" i="79"/>
  <c r="DK29" i="79"/>
  <c r="DK28" i="79"/>
  <c r="DK27" i="79"/>
  <c r="DK26" i="79"/>
  <c r="DK25" i="79"/>
  <c r="DK24" i="79"/>
  <c r="DK23" i="79"/>
  <c r="DK22" i="79"/>
  <c r="DK21" i="79"/>
  <c r="DK20" i="79"/>
  <c r="DK19" i="79"/>
  <c r="DK18" i="79"/>
  <c r="DK17" i="79"/>
  <c r="DK16" i="79"/>
  <c r="DK15" i="79"/>
  <c r="DK14" i="79"/>
  <c r="DK13" i="79"/>
  <c r="DK12" i="79"/>
  <c r="DK11" i="79"/>
  <c r="DK10" i="79"/>
  <c r="DK9" i="79"/>
  <c r="DK8" i="79"/>
  <c r="DK7" i="79"/>
  <c r="DK6" i="79"/>
  <c r="DK5" i="79"/>
  <c r="DK4" i="79"/>
  <c r="DA33" i="79"/>
  <c r="DA32" i="79"/>
  <c r="DA31" i="79"/>
  <c r="DA30" i="79"/>
  <c r="DA29" i="79"/>
  <c r="DA28" i="79"/>
  <c r="DA27" i="79"/>
  <c r="DA26" i="79"/>
  <c r="DA25" i="79"/>
  <c r="DA24" i="79"/>
  <c r="DA23" i="79"/>
  <c r="DA22" i="79"/>
  <c r="DA21" i="79"/>
  <c r="DA20" i="79"/>
  <c r="DA19" i="79"/>
  <c r="DA18" i="79"/>
  <c r="DA17" i="79"/>
  <c r="DA16" i="79"/>
  <c r="DA15" i="79"/>
  <c r="DA14" i="79"/>
  <c r="DA13" i="79"/>
  <c r="DA12" i="79"/>
  <c r="DA11" i="79"/>
  <c r="DA10" i="79"/>
  <c r="DA9" i="79"/>
  <c r="DA8" i="79"/>
  <c r="DA7" i="79"/>
  <c r="DA6" i="79"/>
  <c r="DA5" i="79"/>
  <c r="DA4" i="79"/>
  <c r="CQ33" i="79"/>
  <c r="CQ32" i="79"/>
  <c r="CQ31" i="79"/>
  <c r="CQ30" i="79"/>
  <c r="CQ29" i="79"/>
  <c r="CQ28" i="79"/>
  <c r="CQ27" i="79"/>
  <c r="CQ26" i="79"/>
  <c r="CQ25" i="79"/>
  <c r="CQ24" i="79"/>
  <c r="CQ23" i="79"/>
  <c r="CQ22" i="79"/>
  <c r="CQ21" i="79"/>
  <c r="CQ20" i="79"/>
  <c r="CQ19" i="79"/>
  <c r="CQ18" i="79"/>
  <c r="CQ17" i="79"/>
  <c r="CQ16" i="79"/>
  <c r="CQ15" i="79"/>
  <c r="CQ14" i="79"/>
  <c r="CQ13" i="79"/>
  <c r="CQ12" i="79"/>
  <c r="CQ11" i="79"/>
  <c r="CQ10" i="79"/>
  <c r="CQ9" i="79"/>
  <c r="CQ8" i="79"/>
  <c r="CQ7" i="79"/>
  <c r="CQ6" i="79"/>
  <c r="CQ5" i="79"/>
  <c r="CQ4" i="79"/>
  <c r="CG33" i="79"/>
  <c r="CG32" i="79"/>
  <c r="CG31" i="79"/>
  <c r="CG30" i="79"/>
  <c r="CG29" i="79"/>
  <c r="CG28" i="79"/>
  <c r="CG27" i="79"/>
  <c r="CG26" i="79"/>
  <c r="CG25" i="79"/>
  <c r="CG24" i="79"/>
  <c r="CG23" i="79"/>
  <c r="CG22" i="79"/>
  <c r="CG21" i="79"/>
  <c r="CG20" i="79"/>
  <c r="CG19" i="79"/>
  <c r="CG18" i="79"/>
  <c r="CG17" i="79"/>
  <c r="CG16" i="79"/>
  <c r="CG15" i="79"/>
  <c r="CG14" i="79"/>
  <c r="CG13" i="79"/>
  <c r="CG12" i="79"/>
  <c r="CG11" i="79"/>
  <c r="CG10" i="79"/>
  <c r="CG9" i="79"/>
  <c r="CG8" i="79"/>
  <c r="CG7" i="79"/>
  <c r="CG6" i="79"/>
  <c r="CG5" i="79"/>
  <c r="CG4" i="79"/>
  <c r="BW33" i="79"/>
  <c r="BW32" i="79"/>
  <c r="BW31" i="79"/>
  <c r="BW30" i="79"/>
  <c r="BW29" i="79"/>
  <c r="BW28" i="79"/>
  <c r="BW27" i="79"/>
  <c r="BW26" i="79"/>
  <c r="BW25" i="79"/>
  <c r="BW24" i="79"/>
  <c r="BW23" i="79"/>
  <c r="BW22" i="79"/>
  <c r="BW21" i="79"/>
  <c r="BW20" i="79"/>
  <c r="BW19" i="79"/>
  <c r="BW18" i="79"/>
  <c r="BW17" i="79"/>
  <c r="BW16" i="79"/>
  <c r="BW15" i="79"/>
  <c r="BW14" i="79"/>
  <c r="BW13" i="79"/>
  <c r="BW12" i="79"/>
  <c r="BW11" i="79"/>
  <c r="BW10" i="79"/>
  <c r="BW9" i="79"/>
  <c r="BW8" i="79"/>
  <c r="BW7" i="79"/>
  <c r="BW6" i="79"/>
  <c r="BW5" i="79"/>
  <c r="BW4" i="79"/>
  <c r="BM33" i="79"/>
  <c r="BM32" i="79"/>
  <c r="BM31" i="79"/>
  <c r="BM30" i="79"/>
  <c r="BM29" i="79"/>
  <c r="BM28" i="79"/>
  <c r="BM27" i="79"/>
  <c r="BM26" i="79"/>
  <c r="BM25" i="79"/>
  <c r="BM24" i="79"/>
  <c r="BM23" i="79"/>
  <c r="BM22" i="79"/>
  <c r="BM21" i="79"/>
  <c r="BM20" i="79"/>
  <c r="BM19" i="79"/>
  <c r="BM18" i="79"/>
  <c r="BM17" i="79"/>
  <c r="BM16" i="79"/>
  <c r="BM15" i="79"/>
  <c r="BM14" i="79"/>
  <c r="BM13" i="79"/>
  <c r="BM12" i="79"/>
  <c r="BM11" i="79"/>
  <c r="BM10" i="79"/>
  <c r="BM9" i="79"/>
  <c r="BM8" i="79"/>
  <c r="BM7" i="79"/>
  <c r="BM6" i="79"/>
  <c r="BM5" i="79"/>
  <c r="BM4" i="79"/>
  <c r="BC33" i="79"/>
  <c r="BC32" i="79"/>
  <c r="BC31" i="79"/>
  <c r="BC30" i="79"/>
  <c r="BC29" i="79"/>
  <c r="BC28" i="79"/>
  <c r="BC27" i="79"/>
  <c r="BC26" i="79"/>
  <c r="BC25" i="79"/>
  <c r="BC24" i="79"/>
  <c r="BC23" i="79"/>
  <c r="BC22" i="79"/>
  <c r="BC21" i="79"/>
  <c r="BC20" i="79"/>
  <c r="BC19" i="79"/>
  <c r="BC18" i="79"/>
  <c r="BC17" i="79"/>
  <c r="BC16" i="79"/>
  <c r="BC15" i="79"/>
  <c r="BC14" i="79"/>
  <c r="BC13" i="79"/>
  <c r="BC12" i="79"/>
  <c r="BC11" i="79"/>
  <c r="BC10" i="79"/>
  <c r="BC9" i="79"/>
  <c r="BC8" i="79"/>
  <c r="BC7" i="79"/>
  <c r="BC6" i="79"/>
  <c r="BC5" i="79"/>
  <c r="BC4" i="79"/>
  <c r="AS33" i="79"/>
  <c r="AS32" i="79"/>
  <c r="AS31" i="79"/>
  <c r="AS30" i="79"/>
  <c r="AS29" i="79"/>
  <c r="AS28" i="79"/>
  <c r="AS27" i="79"/>
  <c r="AS26" i="79"/>
  <c r="AS25" i="79"/>
  <c r="AS24" i="79"/>
  <c r="AS23" i="79"/>
  <c r="AS22" i="79"/>
  <c r="AS21" i="79"/>
  <c r="AS20" i="79"/>
  <c r="AS19" i="79"/>
  <c r="AS18" i="79"/>
  <c r="AS17" i="79"/>
  <c r="AS16" i="79"/>
  <c r="AS15" i="79"/>
  <c r="AS14" i="79"/>
  <c r="AS13" i="79"/>
  <c r="AS12" i="79"/>
  <c r="AS11" i="79"/>
  <c r="AS10" i="79"/>
  <c r="AS9" i="79"/>
  <c r="AS8" i="79"/>
  <c r="AS7" i="79"/>
  <c r="AS6" i="79"/>
  <c r="AS5" i="79"/>
  <c r="AS4" i="79"/>
  <c r="AI33" i="79"/>
  <c r="AI32" i="79"/>
  <c r="AI31" i="79"/>
  <c r="AI30" i="79"/>
  <c r="AI29" i="79"/>
  <c r="AI28" i="79"/>
  <c r="AI27" i="79"/>
  <c r="AI26" i="79"/>
  <c r="AI25" i="79"/>
  <c r="AI24" i="79"/>
  <c r="AI23" i="79"/>
  <c r="AI22" i="79"/>
  <c r="AI21" i="79"/>
  <c r="AI20" i="79"/>
  <c r="AI19" i="79"/>
  <c r="AI18" i="79"/>
  <c r="AI17" i="79"/>
  <c r="AI16" i="79"/>
  <c r="AI15" i="79"/>
  <c r="AI14" i="79"/>
  <c r="AI13" i="79"/>
  <c r="AI12" i="79"/>
  <c r="AI11" i="79"/>
  <c r="AI10" i="79"/>
  <c r="AI9" i="79"/>
  <c r="AI8" i="79"/>
  <c r="AI7" i="79"/>
  <c r="AI6" i="79"/>
  <c r="AI5" i="79"/>
  <c r="AI4" i="79"/>
  <c r="Y33" i="79"/>
  <c r="Y32" i="79"/>
  <c r="Y31" i="79"/>
  <c r="Y30" i="79"/>
  <c r="Y29" i="79"/>
  <c r="Y28" i="79"/>
  <c r="Y27" i="79"/>
  <c r="Y26" i="79"/>
  <c r="Y25" i="79"/>
  <c r="Y24" i="79"/>
  <c r="Y23" i="79"/>
  <c r="Y22" i="79"/>
  <c r="Y21" i="79"/>
  <c r="Y20" i="79"/>
  <c r="Y19" i="79"/>
  <c r="Y18" i="79"/>
  <c r="Y17" i="79"/>
  <c r="Y16" i="79"/>
  <c r="Y15" i="79"/>
  <c r="Y14" i="79"/>
  <c r="Y13" i="79"/>
  <c r="Y12" i="79"/>
  <c r="Y11" i="79"/>
  <c r="Y10" i="79"/>
  <c r="Y9" i="79"/>
  <c r="Y8" i="79"/>
  <c r="Y7" i="79"/>
  <c r="Y6" i="79"/>
  <c r="Y5" i="79"/>
  <c r="O5" i="79"/>
  <c r="O6" i="79"/>
  <c r="O7" i="79"/>
  <c r="O8" i="79"/>
  <c r="O9" i="79"/>
  <c r="O10" i="79"/>
  <c r="O11" i="79"/>
  <c r="O12" i="79"/>
  <c r="O13" i="79"/>
  <c r="O14" i="79"/>
  <c r="O15" i="79"/>
  <c r="O16" i="79"/>
  <c r="O17" i="79"/>
  <c r="O18" i="79"/>
  <c r="O19" i="79"/>
  <c r="O20" i="79"/>
  <c r="O21" i="79"/>
  <c r="O22" i="79"/>
  <c r="O23" i="79"/>
  <c r="O24" i="79"/>
  <c r="O25" i="79"/>
  <c r="O26" i="79"/>
  <c r="O27" i="79"/>
  <c r="O28" i="79"/>
  <c r="O29" i="79"/>
  <c r="O30" i="79"/>
  <c r="O31" i="79"/>
  <c r="O32" i="79"/>
  <c r="O33" i="79"/>
  <c r="R4" i="79"/>
  <c r="P138" i="79"/>
  <c r="CR143" i="79"/>
  <c r="CH143" i="79"/>
  <c r="BX143" i="79"/>
  <c r="G28" i="76" l="1"/>
  <c r="G26" i="76"/>
  <c r="G20" i="76"/>
  <c r="K28" i="42"/>
  <c r="K26" i="42"/>
  <c r="K20" i="42"/>
  <c r="DL144" i="79"/>
  <c r="DB144" i="79"/>
  <c r="BX144" i="79"/>
  <c r="G28" i="78"/>
  <c r="G26" i="78"/>
  <c r="G20" i="78"/>
  <c r="G18" i="78"/>
  <c r="G16" i="78"/>
  <c r="G14" i="78"/>
  <c r="G12" i="78"/>
  <c r="G10" i="78"/>
  <c r="G8" i="78"/>
  <c r="G28" i="77"/>
  <c r="G26" i="77"/>
  <c r="G24" i="77"/>
  <c r="G22" i="77"/>
  <c r="G20" i="77"/>
  <c r="BD137" i="79"/>
  <c r="G18" i="77"/>
  <c r="G16" i="77"/>
  <c r="G14" i="77"/>
  <c r="G12" i="77"/>
  <c r="G10" i="77"/>
  <c r="G8" i="77"/>
  <c r="DN143" i="79"/>
  <c r="BJ23" i="79"/>
  <c r="BF23" i="79"/>
  <c r="BJ20" i="79"/>
  <c r="BF20" i="79"/>
  <c r="BJ17" i="79"/>
  <c r="BF17" i="79"/>
  <c r="BJ11" i="79"/>
  <c r="BF11" i="79"/>
  <c r="BJ8" i="79"/>
  <c r="BF8" i="79"/>
  <c r="AZ23" i="79"/>
  <c r="AV23" i="79"/>
  <c r="AZ20" i="79"/>
  <c r="AV20" i="79"/>
  <c r="AZ17" i="79"/>
  <c r="AV17" i="79"/>
  <c r="AZ11" i="79"/>
  <c r="AV11" i="79"/>
  <c r="AZ8" i="79"/>
  <c r="AV8" i="79"/>
  <c r="AP23" i="79"/>
  <c r="AL23" i="79"/>
  <c r="AP20" i="79"/>
  <c r="AL20" i="79"/>
  <c r="AP17" i="79"/>
  <c r="AL17" i="79"/>
  <c r="AP11" i="79"/>
  <c r="AL11" i="79"/>
  <c r="AP8" i="79"/>
  <c r="AL8" i="79"/>
  <c r="BJ7" i="79"/>
  <c r="BF7" i="79"/>
  <c r="AZ7" i="79"/>
  <c r="AV7" i="79"/>
  <c r="AP7" i="79"/>
  <c r="AL7" i="79"/>
  <c r="AF7" i="79"/>
  <c r="AB7" i="79"/>
  <c r="BJ28" i="79"/>
  <c r="BF28" i="79"/>
  <c r="BJ27" i="79"/>
  <c r="BF27" i="79"/>
  <c r="BJ26" i="79"/>
  <c r="BF26" i="79"/>
  <c r="AZ28" i="79"/>
  <c r="AV28" i="79"/>
  <c r="AZ27" i="79"/>
  <c r="AV27" i="79"/>
  <c r="AZ26" i="79"/>
  <c r="AV26" i="79"/>
  <c r="AP28" i="79"/>
  <c r="AL28" i="79"/>
  <c r="AP27" i="79"/>
  <c r="AL27" i="79"/>
  <c r="AP26" i="79"/>
  <c r="AL26" i="79"/>
  <c r="AF28" i="79"/>
  <c r="AB28" i="79"/>
  <c r="AF27" i="79"/>
  <c r="AB27" i="79"/>
  <c r="AF26" i="79"/>
  <c r="AB26" i="79"/>
  <c r="DL142" i="79"/>
  <c r="DN142" i="79" s="1"/>
  <c r="CR142" i="79"/>
  <c r="CT142" i="79" s="1"/>
  <c r="CJ142" i="79"/>
  <c r="CH142" i="79"/>
  <c r="BX142" i="79"/>
  <c r="BZ142" i="79" s="1"/>
  <c r="BN142" i="79"/>
  <c r="BP142" i="79" s="1"/>
  <c r="BD142" i="79"/>
  <c r="BF142" i="79" s="1"/>
  <c r="Z142" i="79"/>
  <c r="AB142" i="79" s="1"/>
  <c r="P142" i="79"/>
  <c r="R142" i="79" s="1"/>
  <c r="CH141" i="79"/>
  <c r="CJ141" i="79" s="1"/>
  <c r="BZ141" i="79"/>
  <c r="BX141" i="79"/>
  <c r="BN141" i="79"/>
  <c r="BP141" i="79" s="1"/>
  <c r="BF141" i="79"/>
  <c r="BD141" i="79"/>
  <c r="AT141" i="79"/>
  <c r="AV141" i="79" s="1"/>
  <c r="AJ141" i="79"/>
  <c r="AL141" i="79" s="1"/>
  <c r="Z141" i="79"/>
  <c r="AB141" i="79" s="1"/>
  <c r="R141" i="79"/>
  <c r="P141" i="79"/>
  <c r="DL140" i="79"/>
  <c r="DN140" i="79" s="1"/>
  <c r="CR140" i="79"/>
  <c r="CT140" i="79" s="1"/>
  <c r="CJ140" i="79"/>
  <c r="CH140" i="79"/>
  <c r="BX140" i="79"/>
  <c r="BZ140" i="79" s="1"/>
  <c r="BP140" i="79"/>
  <c r="BN140" i="79"/>
  <c r="BD140" i="79"/>
  <c r="BF140" i="79" s="1"/>
  <c r="AV140" i="79"/>
  <c r="AT140" i="79"/>
  <c r="AJ140" i="79"/>
  <c r="AL140" i="79" s="1"/>
  <c r="AB140" i="79"/>
  <c r="Z140" i="79"/>
  <c r="P140" i="79"/>
  <c r="R140" i="79" s="1"/>
  <c r="CT139" i="79"/>
  <c r="CR139" i="79"/>
  <c r="CH139" i="79"/>
  <c r="CJ139" i="79" s="1"/>
  <c r="BZ139" i="79"/>
  <c r="BX139" i="79"/>
  <c r="BN139" i="79"/>
  <c r="BP139" i="79" s="1"/>
  <c r="BD139" i="79"/>
  <c r="BF139" i="79" s="1"/>
  <c r="AT139" i="79"/>
  <c r="AV139" i="79" s="1"/>
  <c r="Z139" i="79"/>
  <c r="AB139" i="79" s="1"/>
  <c r="R139" i="79"/>
  <c r="P139" i="79"/>
  <c r="DL138" i="79"/>
  <c r="DN138" i="79" s="1"/>
  <c r="DD138" i="79"/>
  <c r="DB138" i="79"/>
  <c r="CR138" i="79"/>
  <c r="CT138" i="79" s="1"/>
  <c r="G22" i="78"/>
  <c r="L22" i="78" s="1"/>
  <c r="BX138" i="79"/>
  <c r="BZ138" i="79" s="1"/>
  <c r="BP138" i="79"/>
  <c r="BN138" i="79"/>
  <c r="BD138" i="79"/>
  <c r="BF138" i="79" s="1"/>
  <c r="AV138" i="79"/>
  <c r="AT138" i="79"/>
  <c r="AJ138" i="79"/>
  <c r="AL138" i="79" s="1"/>
  <c r="AB138" i="79"/>
  <c r="Z138" i="79"/>
  <c r="R138" i="79"/>
  <c r="DN137" i="79"/>
  <c r="DL137" i="79"/>
  <c r="DB137" i="79"/>
  <c r="DD137" i="79" s="1"/>
  <c r="CT137" i="79"/>
  <c r="CR137" i="79"/>
  <c r="CJ137" i="79"/>
  <c r="CH137" i="79"/>
  <c r="G22" i="76" s="1"/>
  <c r="BZ137" i="79"/>
  <c r="BX137" i="79"/>
  <c r="BN137" i="79"/>
  <c r="BP137" i="79" s="1"/>
  <c r="BF137" i="79"/>
  <c r="AT137" i="79"/>
  <c r="AL137" i="79"/>
  <c r="AJ137" i="79"/>
  <c r="Z137" i="79"/>
  <c r="AB137" i="79" s="1"/>
  <c r="R137" i="79"/>
  <c r="P137" i="79"/>
  <c r="CH128" i="79"/>
  <c r="BX128" i="79"/>
  <c r="BN128" i="79"/>
  <c r="BD128" i="79"/>
  <c r="AT128" i="79"/>
  <c r="AJ128" i="79"/>
  <c r="Z128" i="79"/>
  <c r="P128" i="79"/>
  <c r="H128" i="79"/>
  <c r="F128" i="79"/>
  <c r="DR127" i="79"/>
  <c r="DN127" i="79"/>
  <c r="DL127" i="79"/>
  <c r="DH127" i="79"/>
  <c r="DD127" i="79"/>
  <c r="DB127" i="79"/>
  <c r="DB142" i="79" s="1"/>
  <c r="DD142" i="79" s="1"/>
  <c r="CX127" i="79"/>
  <c r="CR127" i="79"/>
  <c r="CT127" i="79" s="1"/>
  <c r="CN127" i="79"/>
  <c r="CJ127" i="79"/>
  <c r="CH127" i="79"/>
  <c r="CD127" i="79"/>
  <c r="BZ127" i="79"/>
  <c r="BT127" i="79"/>
  <c r="BP127" i="79"/>
  <c r="BJ127" i="79"/>
  <c r="BF127" i="79"/>
  <c r="AZ127" i="79"/>
  <c r="AV127" i="79"/>
  <c r="AP127" i="79"/>
  <c r="AL127" i="79"/>
  <c r="AF127" i="79"/>
  <c r="AB127" i="79"/>
  <c r="V127" i="79"/>
  <c r="R127" i="79"/>
  <c r="L127" i="79"/>
  <c r="H127" i="79"/>
  <c r="DR126" i="79"/>
  <c r="DN126" i="79"/>
  <c r="DL126" i="79"/>
  <c r="DL141" i="79" s="1"/>
  <c r="DN141" i="79" s="1"/>
  <c r="DH126" i="79"/>
  <c r="DB126" i="79"/>
  <c r="DD126" i="79" s="1"/>
  <c r="CX126" i="79"/>
  <c r="CR126" i="79"/>
  <c r="CN126" i="79"/>
  <c r="CJ126" i="79"/>
  <c r="CD126" i="79"/>
  <c r="BZ126" i="79"/>
  <c r="BT126" i="79"/>
  <c r="BP126" i="79"/>
  <c r="BJ126" i="79"/>
  <c r="BF126" i="79"/>
  <c r="AZ126" i="79"/>
  <c r="AV126" i="79"/>
  <c r="AP126" i="79"/>
  <c r="AL126" i="79"/>
  <c r="AF126" i="79"/>
  <c r="AB126" i="79"/>
  <c r="V126" i="79"/>
  <c r="R126" i="79"/>
  <c r="L126" i="79"/>
  <c r="H126" i="79"/>
  <c r="DR125" i="79"/>
  <c r="DL125" i="79"/>
  <c r="DN125" i="79" s="1"/>
  <c r="DH125" i="79"/>
  <c r="DB125" i="79"/>
  <c r="CX125" i="79"/>
  <c r="CT125" i="79"/>
  <c r="CN125" i="79"/>
  <c r="CJ125" i="79"/>
  <c r="CD125" i="79"/>
  <c r="BZ125" i="79"/>
  <c r="BT125" i="79"/>
  <c r="BP125" i="79"/>
  <c r="BJ125" i="79"/>
  <c r="BF125" i="79"/>
  <c r="AZ125" i="79"/>
  <c r="AV125" i="79"/>
  <c r="AP125" i="79"/>
  <c r="AL125" i="79"/>
  <c r="AF125" i="79"/>
  <c r="AB125" i="79"/>
  <c r="V125" i="79"/>
  <c r="R125" i="79"/>
  <c r="L125" i="79"/>
  <c r="H125" i="79"/>
  <c r="DR124" i="79"/>
  <c r="DN124" i="79"/>
  <c r="DL124" i="79"/>
  <c r="DL139" i="79" s="1"/>
  <c r="DN139" i="79" s="1"/>
  <c r="DH124" i="79"/>
  <c r="DD124" i="79"/>
  <c r="DB124" i="79"/>
  <c r="DB139" i="79" s="1"/>
  <c r="CX124" i="79"/>
  <c r="CT124" i="79"/>
  <c r="CN124" i="79"/>
  <c r="CJ124" i="79"/>
  <c r="CD124" i="79"/>
  <c r="BZ124" i="79"/>
  <c r="BT124" i="79"/>
  <c r="BP124" i="79"/>
  <c r="BJ124" i="79"/>
  <c r="BF124" i="79"/>
  <c r="AZ124" i="79"/>
  <c r="AV124" i="79"/>
  <c r="AP124" i="79"/>
  <c r="AL124" i="79"/>
  <c r="AF124" i="79"/>
  <c r="AB124" i="79"/>
  <c r="V124" i="79"/>
  <c r="R124" i="79"/>
  <c r="L124" i="79"/>
  <c r="H124" i="79"/>
  <c r="DR123" i="79"/>
  <c r="DN123" i="79"/>
  <c r="DH123" i="79"/>
  <c r="DD123" i="79"/>
  <c r="CX123" i="79"/>
  <c r="CT123" i="79"/>
  <c r="CN123" i="79"/>
  <c r="CJ123" i="79"/>
  <c r="CD123" i="79"/>
  <c r="BZ123" i="79"/>
  <c r="BT123" i="79"/>
  <c r="BP123" i="79"/>
  <c r="BJ123" i="79"/>
  <c r="BF123" i="79"/>
  <c r="AZ123" i="79"/>
  <c r="AV123" i="79"/>
  <c r="AP123" i="79"/>
  <c r="AL123" i="79"/>
  <c r="AF123" i="79"/>
  <c r="AB123" i="79"/>
  <c r="V123" i="79"/>
  <c r="R123" i="79"/>
  <c r="DR122" i="79"/>
  <c r="DN122" i="79"/>
  <c r="DH122" i="79"/>
  <c r="DD122" i="79"/>
  <c r="CX122" i="79"/>
  <c r="CT122" i="79"/>
  <c r="CN122" i="79"/>
  <c r="CJ122" i="79"/>
  <c r="CD122" i="79"/>
  <c r="BZ122" i="79"/>
  <c r="BT122" i="79"/>
  <c r="BP122" i="79"/>
  <c r="BJ122" i="79"/>
  <c r="BF122" i="79"/>
  <c r="AZ122" i="79"/>
  <c r="AV122" i="79"/>
  <c r="AP122" i="79"/>
  <c r="AL122" i="79"/>
  <c r="AF122" i="79"/>
  <c r="AB122" i="79"/>
  <c r="V122" i="79"/>
  <c r="R122" i="79"/>
  <c r="DR115" i="79"/>
  <c r="DN115" i="79"/>
  <c r="DH115" i="79"/>
  <c r="DD115" i="79"/>
  <c r="CX115" i="79"/>
  <c r="CT115" i="79"/>
  <c r="CN115" i="79"/>
  <c r="CJ115" i="79"/>
  <c r="CD115" i="79"/>
  <c r="BZ115" i="79"/>
  <c r="BT115" i="79"/>
  <c r="BP115" i="79"/>
  <c r="BJ115" i="79"/>
  <c r="BF115" i="79"/>
  <c r="AZ115" i="79"/>
  <c r="AV115" i="79"/>
  <c r="AP115" i="79"/>
  <c r="AL115" i="79"/>
  <c r="AF115" i="79"/>
  <c r="AB115" i="79"/>
  <c r="V115" i="79"/>
  <c r="R115" i="79"/>
  <c r="DR114" i="79"/>
  <c r="DN114" i="79"/>
  <c r="DH114" i="79"/>
  <c r="DD114" i="79"/>
  <c r="CX114" i="79"/>
  <c r="CT114" i="79"/>
  <c r="CN114" i="79"/>
  <c r="CJ114" i="79"/>
  <c r="CD114" i="79"/>
  <c r="BZ114" i="79"/>
  <c r="BT114" i="79"/>
  <c r="BP114" i="79"/>
  <c r="BJ114" i="79"/>
  <c r="BF114" i="79"/>
  <c r="AZ114" i="79"/>
  <c r="AV114" i="79"/>
  <c r="AP114" i="79"/>
  <c r="AL114" i="79"/>
  <c r="AF114" i="79"/>
  <c r="AB114" i="79"/>
  <c r="V114" i="79"/>
  <c r="R114" i="79"/>
  <c r="DR113" i="79"/>
  <c r="DN113" i="79"/>
  <c r="DH113" i="79"/>
  <c r="DD113" i="79"/>
  <c r="CX113" i="79"/>
  <c r="CT113" i="79"/>
  <c r="CN113" i="79"/>
  <c r="CJ113" i="79"/>
  <c r="CD113" i="79"/>
  <c r="BZ113" i="79"/>
  <c r="BT113" i="79"/>
  <c r="BP113" i="79"/>
  <c r="BJ113" i="79"/>
  <c r="BF113" i="79"/>
  <c r="AZ113" i="79"/>
  <c r="AV113" i="79"/>
  <c r="AP113" i="79"/>
  <c r="AL113" i="79"/>
  <c r="AF113" i="79"/>
  <c r="AB113" i="79"/>
  <c r="V113" i="79"/>
  <c r="R113" i="79"/>
  <c r="DR112" i="79"/>
  <c r="DN112" i="79"/>
  <c r="DH112" i="79"/>
  <c r="DD112" i="79"/>
  <c r="CX112" i="79"/>
  <c r="CT112" i="79"/>
  <c r="CN112" i="79"/>
  <c r="CJ112" i="79"/>
  <c r="CD112" i="79"/>
  <c r="BZ112" i="79"/>
  <c r="BT112" i="79"/>
  <c r="BP112" i="79"/>
  <c r="BJ112" i="79"/>
  <c r="BF112" i="79"/>
  <c r="AZ112" i="79"/>
  <c r="AV112" i="79"/>
  <c r="AP112" i="79"/>
  <c r="AL112" i="79"/>
  <c r="AF112" i="79"/>
  <c r="AB112" i="79"/>
  <c r="V112" i="79"/>
  <c r="R112" i="79"/>
  <c r="DR111" i="79"/>
  <c r="DN111" i="79"/>
  <c r="DH111" i="79"/>
  <c r="DD111" i="79"/>
  <c r="CX111" i="79"/>
  <c r="CT111" i="79"/>
  <c r="CN111" i="79"/>
  <c r="CD111" i="79"/>
  <c r="BZ111" i="79"/>
  <c r="BT111" i="79"/>
  <c r="BP111" i="79"/>
  <c r="BJ111" i="79"/>
  <c r="BF111" i="79"/>
  <c r="AZ111" i="79"/>
  <c r="AV111" i="79"/>
  <c r="AP111" i="79"/>
  <c r="AL111" i="79"/>
  <c r="AF111" i="79"/>
  <c r="AB111" i="79"/>
  <c r="V111" i="79"/>
  <c r="R111" i="79"/>
  <c r="DR110" i="79"/>
  <c r="DN110" i="79"/>
  <c r="DH110" i="79"/>
  <c r="DD110" i="79"/>
  <c r="CX110" i="79"/>
  <c r="CT110" i="79"/>
  <c r="CN110" i="79"/>
  <c r="CJ110" i="79"/>
  <c r="CD110" i="79"/>
  <c r="BZ110" i="79"/>
  <c r="BT110" i="79"/>
  <c r="BP110" i="79"/>
  <c r="BJ110" i="79"/>
  <c r="BF110" i="79"/>
  <c r="AZ110" i="79"/>
  <c r="AV110" i="79"/>
  <c r="AP110" i="79"/>
  <c r="AL110" i="79"/>
  <c r="AF110" i="79"/>
  <c r="AB110" i="79"/>
  <c r="V110" i="79"/>
  <c r="R110" i="79"/>
  <c r="DR109" i="79"/>
  <c r="DN109" i="79"/>
  <c r="DH109" i="79"/>
  <c r="DD109" i="79"/>
  <c r="CX109" i="79"/>
  <c r="CT109" i="79"/>
  <c r="CN109" i="79"/>
  <c r="CJ109" i="79"/>
  <c r="CD109" i="79"/>
  <c r="BZ109" i="79"/>
  <c r="BT109" i="79"/>
  <c r="BP109" i="79"/>
  <c r="BJ109" i="79"/>
  <c r="BF109" i="79"/>
  <c r="AZ109" i="79"/>
  <c r="AV109" i="79"/>
  <c r="AP109" i="79"/>
  <c r="AL109" i="79"/>
  <c r="AF109" i="79"/>
  <c r="AB109" i="79"/>
  <c r="V109" i="79"/>
  <c r="R109" i="79"/>
  <c r="DR108" i="79"/>
  <c r="DN108" i="79"/>
  <c r="DH108" i="79"/>
  <c r="DD108" i="79"/>
  <c r="CX108" i="79"/>
  <c r="CT108" i="79"/>
  <c r="CN108" i="79"/>
  <c r="CJ108" i="79"/>
  <c r="CD108" i="79"/>
  <c r="BZ108" i="79"/>
  <c r="BT108" i="79"/>
  <c r="BP108" i="79"/>
  <c r="BJ108" i="79"/>
  <c r="BF108" i="79"/>
  <c r="AZ108" i="79"/>
  <c r="AV108" i="79"/>
  <c r="AP108" i="79"/>
  <c r="AL108" i="79"/>
  <c r="AF108" i="79"/>
  <c r="AB108" i="79"/>
  <c r="V108" i="79"/>
  <c r="R108" i="79"/>
  <c r="DR107" i="79"/>
  <c r="DN107" i="79"/>
  <c r="DH107" i="79"/>
  <c r="DD107" i="79"/>
  <c r="CX107" i="79"/>
  <c r="CT107" i="79"/>
  <c r="CN107" i="79"/>
  <c r="CJ107" i="79"/>
  <c r="CD107" i="79"/>
  <c r="BZ107" i="79"/>
  <c r="BT107" i="79"/>
  <c r="BP107" i="79"/>
  <c r="BJ107" i="79"/>
  <c r="BF107" i="79"/>
  <c r="AZ107" i="79"/>
  <c r="AV107" i="79"/>
  <c r="AP107" i="79"/>
  <c r="AL107" i="79"/>
  <c r="AF107" i="79"/>
  <c r="AB107" i="79"/>
  <c r="V107" i="79"/>
  <c r="R107" i="79"/>
  <c r="DR106" i="79"/>
  <c r="DN106" i="79"/>
  <c r="DH106" i="79"/>
  <c r="DD106" i="79"/>
  <c r="CX106" i="79"/>
  <c r="CT106" i="79"/>
  <c r="CN106" i="79"/>
  <c r="CJ106" i="79"/>
  <c r="CD106" i="79"/>
  <c r="BZ106" i="79"/>
  <c r="BT106" i="79"/>
  <c r="BP106" i="79"/>
  <c r="BJ106" i="79"/>
  <c r="BF106" i="79"/>
  <c r="AZ106" i="79"/>
  <c r="AV106" i="79"/>
  <c r="AP106" i="79"/>
  <c r="AL106" i="79"/>
  <c r="AF106" i="79"/>
  <c r="AB106" i="79"/>
  <c r="V106" i="79"/>
  <c r="R106" i="79"/>
  <c r="DR105" i="79"/>
  <c r="DN105" i="79"/>
  <c r="DH105" i="79"/>
  <c r="DD105" i="79"/>
  <c r="CX105" i="79"/>
  <c r="CT105" i="79"/>
  <c r="CN105" i="79"/>
  <c r="CJ105" i="79"/>
  <c r="CD105" i="79"/>
  <c r="BZ105" i="79"/>
  <c r="BT105" i="79"/>
  <c r="BP105" i="79"/>
  <c r="BJ105" i="79"/>
  <c r="BF105" i="79"/>
  <c r="AZ105" i="79"/>
  <c r="AV105" i="79"/>
  <c r="AP105" i="79"/>
  <c r="AL105" i="79"/>
  <c r="AF105" i="79"/>
  <c r="AB105" i="79"/>
  <c r="V105" i="79"/>
  <c r="R105" i="79"/>
  <c r="DR104" i="79"/>
  <c r="DN104" i="79"/>
  <c r="DH104" i="79"/>
  <c r="DD104" i="79"/>
  <c r="CX104" i="79"/>
  <c r="CT104" i="79"/>
  <c r="CN104" i="79"/>
  <c r="CJ104" i="79"/>
  <c r="CD104" i="79"/>
  <c r="BZ104" i="79"/>
  <c r="BT104" i="79"/>
  <c r="BP104" i="79"/>
  <c r="BJ104" i="79"/>
  <c r="BF104" i="79"/>
  <c r="AZ104" i="79"/>
  <c r="AV104" i="79"/>
  <c r="AP104" i="79"/>
  <c r="AL104" i="79"/>
  <c r="AF104" i="79"/>
  <c r="AB104" i="79"/>
  <c r="V104" i="79"/>
  <c r="R104" i="79"/>
  <c r="DR103" i="79"/>
  <c r="DN103" i="79"/>
  <c r="DH103" i="79"/>
  <c r="DD103" i="79"/>
  <c r="CX103" i="79"/>
  <c r="CT103" i="79"/>
  <c r="CN103" i="79"/>
  <c r="CJ103" i="79"/>
  <c r="CD103" i="79"/>
  <c r="BZ103" i="79"/>
  <c r="BT103" i="79"/>
  <c r="BP103" i="79"/>
  <c r="BJ103" i="79"/>
  <c r="BF103" i="79"/>
  <c r="AZ103" i="79"/>
  <c r="AV103" i="79"/>
  <c r="AP103" i="79"/>
  <c r="AL103" i="79"/>
  <c r="AF103" i="79"/>
  <c r="AB103" i="79"/>
  <c r="V103" i="79"/>
  <c r="R103" i="79"/>
  <c r="DR102" i="79"/>
  <c r="DN102" i="79"/>
  <c r="DH102" i="79"/>
  <c r="DD102" i="79"/>
  <c r="CX102" i="79"/>
  <c r="CT102" i="79"/>
  <c r="CN102" i="79"/>
  <c r="CJ102" i="79"/>
  <c r="CD102" i="79"/>
  <c r="BZ102" i="79"/>
  <c r="BT102" i="79"/>
  <c r="BP102" i="79"/>
  <c r="BJ102" i="79"/>
  <c r="BF102" i="79"/>
  <c r="AZ102" i="79"/>
  <c r="AV102" i="79"/>
  <c r="AP102" i="79"/>
  <c r="AL102" i="79"/>
  <c r="AF102" i="79"/>
  <c r="AB102" i="79"/>
  <c r="V102" i="79"/>
  <c r="R102" i="79"/>
  <c r="DR101" i="79"/>
  <c r="DN101" i="79"/>
  <c r="DH101" i="79"/>
  <c r="DD101" i="79"/>
  <c r="CX101" i="79"/>
  <c r="CT101" i="79"/>
  <c r="CN101" i="79"/>
  <c r="CJ101" i="79"/>
  <c r="CD101" i="79"/>
  <c r="BZ101" i="79"/>
  <c r="BT101" i="79"/>
  <c r="BP101" i="79"/>
  <c r="BJ101" i="79"/>
  <c r="BF101" i="79"/>
  <c r="AZ101" i="79"/>
  <c r="AV101" i="79"/>
  <c r="AP101" i="79"/>
  <c r="AL101" i="79"/>
  <c r="AF101" i="79"/>
  <c r="AB101" i="79"/>
  <c r="V101" i="79"/>
  <c r="R101" i="79"/>
  <c r="DR100" i="79"/>
  <c r="DN100" i="79"/>
  <c r="DH100" i="79"/>
  <c r="DD100" i="79"/>
  <c r="CX100" i="79"/>
  <c r="CT100" i="79"/>
  <c r="CN100" i="79"/>
  <c r="CJ100" i="79"/>
  <c r="CD100" i="79"/>
  <c r="BZ100" i="79"/>
  <c r="BT100" i="79"/>
  <c r="BP100" i="79"/>
  <c r="BJ100" i="79"/>
  <c r="BF100" i="79"/>
  <c r="AZ100" i="79"/>
  <c r="AV100" i="79"/>
  <c r="AP100" i="79"/>
  <c r="AL100" i="79"/>
  <c r="AF100" i="79"/>
  <c r="AB100" i="79"/>
  <c r="V100" i="79"/>
  <c r="R100" i="79"/>
  <c r="DR99" i="79"/>
  <c r="DN99" i="79"/>
  <c r="DH99" i="79"/>
  <c r="DD99" i="79"/>
  <c r="CX99" i="79"/>
  <c r="CT99" i="79"/>
  <c r="CN99" i="79"/>
  <c r="CJ99" i="79"/>
  <c r="CD99" i="79"/>
  <c r="BZ99" i="79"/>
  <c r="BT99" i="79"/>
  <c r="BP99" i="79"/>
  <c r="BJ99" i="79"/>
  <c r="BF99" i="79"/>
  <c r="AZ99" i="79"/>
  <c r="AV99" i="79"/>
  <c r="AP99" i="79"/>
  <c r="AL99" i="79"/>
  <c r="AF99" i="79"/>
  <c r="AB99" i="79"/>
  <c r="V99" i="79"/>
  <c r="R99" i="79"/>
  <c r="DR98" i="79"/>
  <c r="DN98" i="79"/>
  <c r="DH98" i="79"/>
  <c r="DD98" i="79"/>
  <c r="CX98" i="79"/>
  <c r="CT98" i="79"/>
  <c r="CN98" i="79"/>
  <c r="CJ98" i="79"/>
  <c r="CD98" i="79"/>
  <c r="BZ98" i="79"/>
  <c r="BT98" i="79"/>
  <c r="BP98" i="79"/>
  <c r="BJ98" i="79"/>
  <c r="BF98" i="79"/>
  <c r="AZ98" i="79"/>
  <c r="AV98" i="79"/>
  <c r="AP98" i="79"/>
  <c r="AL98" i="79"/>
  <c r="AF98" i="79"/>
  <c r="AB98" i="79"/>
  <c r="V98" i="79"/>
  <c r="R98" i="79"/>
  <c r="DR97" i="79"/>
  <c r="DN97" i="79"/>
  <c r="DH97" i="79"/>
  <c r="DD97" i="79"/>
  <c r="CX97" i="79"/>
  <c r="CT97" i="79"/>
  <c r="CN97" i="79"/>
  <c r="CJ97" i="79"/>
  <c r="CD97" i="79"/>
  <c r="BZ97" i="79"/>
  <c r="BT97" i="79"/>
  <c r="BP97" i="79"/>
  <c r="BJ97" i="79"/>
  <c r="BF97" i="79"/>
  <c r="AZ97" i="79"/>
  <c r="AV97" i="79"/>
  <c r="AP97" i="79"/>
  <c r="AL97" i="79"/>
  <c r="AF97" i="79"/>
  <c r="AB97" i="79"/>
  <c r="V97" i="79"/>
  <c r="R97" i="79"/>
  <c r="DR96" i="79"/>
  <c r="DN96" i="79"/>
  <c r="DH96" i="79"/>
  <c r="DD96" i="79"/>
  <c r="CX96" i="79"/>
  <c r="CT96" i="79"/>
  <c r="CN96" i="79"/>
  <c r="CJ96" i="79"/>
  <c r="CD96" i="79"/>
  <c r="BZ96" i="79"/>
  <c r="BT96" i="79"/>
  <c r="BP96" i="79"/>
  <c r="BJ96" i="79"/>
  <c r="BF96" i="79"/>
  <c r="AZ96" i="79"/>
  <c r="AV96" i="79"/>
  <c r="AP96" i="79"/>
  <c r="AL96" i="79"/>
  <c r="AF96" i="79"/>
  <c r="AB96" i="79"/>
  <c r="V96" i="79"/>
  <c r="R96" i="79"/>
  <c r="DR95" i="79"/>
  <c r="DN95" i="79"/>
  <c r="DH95" i="79"/>
  <c r="DD95" i="79"/>
  <c r="CX95" i="79"/>
  <c r="CT95" i="79"/>
  <c r="CN95" i="79"/>
  <c r="CJ95" i="79"/>
  <c r="CD95" i="79"/>
  <c r="BZ95" i="79"/>
  <c r="BT95" i="79"/>
  <c r="BP95" i="79"/>
  <c r="BJ95" i="79"/>
  <c r="BF95" i="79"/>
  <c r="AZ95" i="79"/>
  <c r="AV95" i="79"/>
  <c r="AP95" i="79"/>
  <c r="AL95" i="79"/>
  <c r="AF95" i="79"/>
  <c r="AB95" i="79"/>
  <c r="V95" i="79"/>
  <c r="R95" i="79"/>
  <c r="DR94" i="79"/>
  <c r="DN94" i="79"/>
  <c r="DH94" i="79"/>
  <c r="DD94" i="79"/>
  <c r="CX94" i="79"/>
  <c r="CT94" i="79"/>
  <c r="CN94" i="79"/>
  <c r="CJ94" i="79"/>
  <c r="CD94" i="79"/>
  <c r="BZ94" i="79"/>
  <c r="BT94" i="79"/>
  <c r="BP94" i="79"/>
  <c r="BJ94" i="79"/>
  <c r="BF94" i="79"/>
  <c r="AZ94" i="79"/>
  <c r="AV94" i="79"/>
  <c r="AP94" i="79"/>
  <c r="AL94" i="79"/>
  <c r="AF94" i="79"/>
  <c r="AB94" i="79"/>
  <c r="V94" i="79"/>
  <c r="R94" i="79"/>
  <c r="DR93" i="79"/>
  <c r="DN93" i="79"/>
  <c r="DH93" i="79"/>
  <c r="DD93" i="79"/>
  <c r="CX93" i="79"/>
  <c r="CT93" i="79"/>
  <c r="CN93" i="79"/>
  <c r="CJ93" i="79"/>
  <c r="CD93" i="79"/>
  <c r="BZ93" i="79"/>
  <c r="BT93" i="79"/>
  <c r="BP93" i="79"/>
  <c r="BJ93" i="79"/>
  <c r="BF93" i="79"/>
  <c r="AZ93" i="79"/>
  <c r="AV93" i="79"/>
  <c r="AP93" i="79"/>
  <c r="AL93" i="79"/>
  <c r="AF93" i="79"/>
  <c r="AB93" i="79"/>
  <c r="V93" i="79"/>
  <c r="R93" i="79"/>
  <c r="L93" i="79"/>
  <c r="H93" i="79"/>
  <c r="DR92" i="79"/>
  <c r="DN92" i="79"/>
  <c r="DH92" i="79"/>
  <c r="DD92" i="79"/>
  <c r="CX92" i="79"/>
  <c r="CT92" i="79"/>
  <c r="CN92" i="79"/>
  <c r="CJ92" i="79"/>
  <c r="CD92" i="79"/>
  <c r="BZ92" i="79"/>
  <c r="BT92" i="79"/>
  <c r="BP92" i="79"/>
  <c r="BJ92" i="79"/>
  <c r="BF92" i="79"/>
  <c r="AZ92" i="79"/>
  <c r="AV92" i="79"/>
  <c r="AP92" i="79"/>
  <c r="AL92" i="79"/>
  <c r="AF92" i="79"/>
  <c r="AB92" i="79"/>
  <c r="V92" i="79"/>
  <c r="R92" i="79"/>
  <c r="DR91" i="79"/>
  <c r="DN91" i="79"/>
  <c r="DH91" i="79"/>
  <c r="DD91" i="79"/>
  <c r="CX91" i="79"/>
  <c r="CT91" i="79"/>
  <c r="CN91" i="79"/>
  <c r="CJ91" i="79"/>
  <c r="CD91" i="79"/>
  <c r="BZ91" i="79"/>
  <c r="BT91" i="79"/>
  <c r="BP91" i="79"/>
  <c r="BJ91" i="79"/>
  <c r="BF91" i="79"/>
  <c r="AZ91" i="79"/>
  <c r="AV91" i="79"/>
  <c r="AP91" i="79"/>
  <c r="AL91" i="79"/>
  <c r="AF91" i="79"/>
  <c r="AB91" i="79"/>
  <c r="V91" i="79"/>
  <c r="R91" i="79"/>
  <c r="L91" i="79"/>
  <c r="H91" i="79"/>
  <c r="DR90" i="79"/>
  <c r="DN90" i="79"/>
  <c r="DH90" i="79"/>
  <c r="DD90" i="79"/>
  <c r="CX90" i="79"/>
  <c r="CT90" i="79"/>
  <c r="CN90" i="79"/>
  <c r="CJ90" i="79"/>
  <c r="CD90" i="79"/>
  <c r="BZ90" i="79"/>
  <c r="BT90" i="79"/>
  <c r="BP90" i="79"/>
  <c r="BJ90" i="79"/>
  <c r="BF90" i="79"/>
  <c r="AZ90" i="79"/>
  <c r="AV90" i="79"/>
  <c r="AP90" i="79"/>
  <c r="AL90" i="79"/>
  <c r="AF90" i="79"/>
  <c r="AB90" i="79"/>
  <c r="V90" i="79"/>
  <c r="R90" i="79"/>
  <c r="L90" i="79"/>
  <c r="H90" i="79"/>
  <c r="L89" i="79"/>
  <c r="H89" i="79"/>
  <c r="BL88" i="79"/>
  <c r="BV88" i="79" s="1"/>
  <c r="CF88" i="79" s="1"/>
  <c r="CP88" i="79" s="1"/>
  <c r="CZ88" i="79" s="1"/>
  <c r="DJ88" i="79" s="1"/>
  <c r="X88" i="79"/>
  <c r="AH88" i="79" s="1"/>
  <c r="AR88" i="79" s="1"/>
  <c r="BB88" i="79" s="1"/>
  <c r="CP87" i="79"/>
  <c r="CZ87" i="79" s="1"/>
  <c r="DJ87" i="79" s="1"/>
  <c r="CF87" i="79"/>
  <c r="X87" i="79"/>
  <c r="AH87" i="79" s="1"/>
  <c r="AR87" i="79" s="1"/>
  <c r="BB87" i="79" s="1"/>
  <c r="BL87" i="79" s="1"/>
  <c r="BV87" i="79" s="1"/>
  <c r="D87" i="79"/>
  <c r="DL85" i="79"/>
  <c r="DB85" i="79"/>
  <c r="CR85" i="79"/>
  <c r="CH85" i="79"/>
  <c r="BX85" i="79"/>
  <c r="BN85" i="79"/>
  <c r="BD85" i="79"/>
  <c r="AT85" i="79"/>
  <c r="AJ85" i="79"/>
  <c r="Z85" i="79"/>
  <c r="P85" i="79"/>
  <c r="F85" i="79"/>
  <c r="DR84" i="79"/>
  <c r="DN84" i="79"/>
  <c r="DH84" i="79"/>
  <c r="DD84" i="79"/>
  <c r="CX84" i="79"/>
  <c r="CT84" i="79"/>
  <c r="CN84" i="79"/>
  <c r="CJ84" i="79"/>
  <c r="CD84" i="79"/>
  <c r="BZ84" i="79"/>
  <c r="BT84" i="79"/>
  <c r="BP84" i="79"/>
  <c r="BJ84" i="79"/>
  <c r="BF84" i="79"/>
  <c r="AZ84" i="79"/>
  <c r="AV84" i="79"/>
  <c r="AP84" i="79"/>
  <c r="AL84" i="79"/>
  <c r="AF84" i="79"/>
  <c r="AB84" i="79"/>
  <c r="V84" i="79"/>
  <c r="R84" i="79"/>
  <c r="L84" i="79"/>
  <c r="H84" i="79"/>
  <c r="DR83" i="79"/>
  <c r="DN83" i="79"/>
  <c r="DH83" i="79"/>
  <c r="DD83" i="79"/>
  <c r="CX83" i="79"/>
  <c r="CT83" i="79"/>
  <c r="CN83" i="79"/>
  <c r="CJ83" i="79"/>
  <c r="CD83" i="79"/>
  <c r="BZ83" i="79"/>
  <c r="BT83" i="79"/>
  <c r="BP83" i="79"/>
  <c r="BJ83" i="79"/>
  <c r="BF83" i="79"/>
  <c r="AZ83" i="79"/>
  <c r="AV83" i="79"/>
  <c r="AP83" i="79"/>
  <c r="AL83" i="79"/>
  <c r="AF83" i="79"/>
  <c r="AB83" i="79"/>
  <c r="V83" i="79"/>
  <c r="R83" i="79"/>
  <c r="L83" i="79"/>
  <c r="H83" i="79"/>
  <c r="DR82" i="79"/>
  <c r="DN82" i="79"/>
  <c r="DH82" i="79"/>
  <c r="DD82" i="79"/>
  <c r="CX82" i="79"/>
  <c r="CT82" i="79"/>
  <c r="CN82" i="79"/>
  <c r="CJ82" i="79"/>
  <c r="CD82" i="79"/>
  <c r="BZ82" i="79"/>
  <c r="BT82" i="79"/>
  <c r="BP82" i="79"/>
  <c r="BJ82" i="79"/>
  <c r="BF82" i="79"/>
  <c r="AZ82" i="79"/>
  <c r="AV82" i="79"/>
  <c r="AP82" i="79"/>
  <c r="AL82" i="79"/>
  <c r="AF82" i="79"/>
  <c r="AB82" i="79"/>
  <c r="V82" i="79"/>
  <c r="R82" i="79"/>
  <c r="L82" i="79"/>
  <c r="H82" i="79"/>
  <c r="DR81" i="79"/>
  <c r="DN81" i="79"/>
  <c r="DH81" i="79"/>
  <c r="DD81" i="79"/>
  <c r="CX81" i="79"/>
  <c r="CT81" i="79"/>
  <c r="CN81" i="79"/>
  <c r="CJ81" i="79"/>
  <c r="CD81" i="79"/>
  <c r="BZ81" i="79"/>
  <c r="BT81" i="79"/>
  <c r="BP81" i="79"/>
  <c r="BJ81" i="79"/>
  <c r="BF81" i="79"/>
  <c r="AZ81" i="79"/>
  <c r="AV81" i="79"/>
  <c r="AP81" i="79"/>
  <c r="AL81" i="79"/>
  <c r="AF81" i="79"/>
  <c r="AB81" i="79"/>
  <c r="V81" i="79"/>
  <c r="R81" i="79"/>
  <c r="L81" i="79"/>
  <c r="H81" i="79"/>
  <c r="H85" i="79" s="1"/>
  <c r="DR80" i="79"/>
  <c r="DN80" i="79"/>
  <c r="DH80" i="79"/>
  <c r="DD80" i="79"/>
  <c r="CX80" i="79"/>
  <c r="CT80" i="79"/>
  <c r="CN80" i="79"/>
  <c r="CJ80" i="79"/>
  <c r="CD80" i="79"/>
  <c r="BZ80" i="79"/>
  <c r="BT80" i="79"/>
  <c r="BP80" i="79"/>
  <c r="BJ80" i="79"/>
  <c r="BF80" i="79"/>
  <c r="AZ80" i="79"/>
  <c r="AV80" i="79"/>
  <c r="AP80" i="79"/>
  <c r="AL80" i="79"/>
  <c r="AF80" i="79"/>
  <c r="AB80" i="79"/>
  <c r="V80" i="79"/>
  <c r="R80" i="79"/>
  <c r="DR79" i="79"/>
  <c r="DN79" i="79"/>
  <c r="DH79" i="79"/>
  <c r="DD79" i="79"/>
  <c r="CX79" i="79"/>
  <c r="CT79" i="79"/>
  <c r="CN79" i="79"/>
  <c r="CJ79" i="79"/>
  <c r="CD79" i="79"/>
  <c r="BZ79" i="79"/>
  <c r="BT79" i="79"/>
  <c r="BP79" i="79"/>
  <c r="BJ79" i="79"/>
  <c r="BF79" i="79"/>
  <c r="BF85" i="79" s="1"/>
  <c r="AZ79" i="79"/>
  <c r="AV79" i="79"/>
  <c r="AP79" i="79"/>
  <c r="AL79" i="79"/>
  <c r="AF79" i="79"/>
  <c r="AB79" i="79"/>
  <c r="V79" i="79"/>
  <c r="R79" i="79"/>
  <c r="DR72" i="79"/>
  <c r="DN72" i="79"/>
  <c r="DH72" i="79"/>
  <c r="DD72" i="79"/>
  <c r="CX72" i="79"/>
  <c r="CT72" i="79"/>
  <c r="CN72" i="79"/>
  <c r="CJ72" i="79"/>
  <c r="CD72" i="79"/>
  <c r="BZ72" i="79"/>
  <c r="BT72" i="79"/>
  <c r="BP72" i="79"/>
  <c r="BJ72" i="79"/>
  <c r="BF72" i="79"/>
  <c r="AZ72" i="79"/>
  <c r="AV72" i="79"/>
  <c r="AP72" i="79"/>
  <c r="AL72" i="79"/>
  <c r="AF72" i="79"/>
  <c r="AB72" i="79"/>
  <c r="V72" i="79"/>
  <c r="R72" i="79"/>
  <c r="DR71" i="79"/>
  <c r="DN71" i="79"/>
  <c r="DH71" i="79"/>
  <c r="DD71" i="79"/>
  <c r="CX71" i="79"/>
  <c r="CT71" i="79"/>
  <c r="CN71" i="79"/>
  <c r="CJ71" i="79"/>
  <c r="CD71" i="79"/>
  <c r="BZ71" i="79"/>
  <c r="BT71" i="79"/>
  <c r="BP71" i="79"/>
  <c r="BJ71" i="79"/>
  <c r="BF71" i="79"/>
  <c r="AZ71" i="79"/>
  <c r="AV71" i="79"/>
  <c r="AP71" i="79"/>
  <c r="AL71" i="79"/>
  <c r="AF71" i="79"/>
  <c r="AB71" i="79"/>
  <c r="V71" i="79"/>
  <c r="R71" i="79"/>
  <c r="DR70" i="79"/>
  <c r="DN70" i="79"/>
  <c r="DH70" i="79"/>
  <c r="DD70" i="79"/>
  <c r="CX70" i="79"/>
  <c r="CT70" i="79"/>
  <c r="CN70" i="79"/>
  <c r="CJ70" i="79"/>
  <c r="CD70" i="79"/>
  <c r="BZ70" i="79"/>
  <c r="BT70" i="79"/>
  <c r="BP70" i="79"/>
  <c r="BJ70" i="79"/>
  <c r="BF70" i="79"/>
  <c r="AZ70" i="79"/>
  <c r="AV70" i="79"/>
  <c r="AP70" i="79"/>
  <c r="AL70" i="79"/>
  <c r="AF70" i="79"/>
  <c r="AB70" i="79"/>
  <c r="V70" i="79"/>
  <c r="R70" i="79"/>
  <c r="DR69" i="79"/>
  <c r="DN69" i="79"/>
  <c r="DH69" i="79"/>
  <c r="DD69" i="79"/>
  <c r="CX69" i="79"/>
  <c r="CT69" i="79"/>
  <c r="CN69" i="79"/>
  <c r="CJ69" i="79"/>
  <c r="CD69" i="79"/>
  <c r="BZ69" i="79"/>
  <c r="BT69" i="79"/>
  <c r="BP69" i="79"/>
  <c r="BJ69" i="79"/>
  <c r="BF69" i="79"/>
  <c r="AZ69" i="79"/>
  <c r="AV69" i="79"/>
  <c r="AP69" i="79"/>
  <c r="AL69" i="79"/>
  <c r="AF69" i="79"/>
  <c r="AB69" i="79"/>
  <c r="V69" i="79"/>
  <c r="R69" i="79"/>
  <c r="DR68" i="79"/>
  <c r="DN68" i="79"/>
  <c r="DH68" i="79"/>
  <c r="DD68" i="79"/>
  <c r="CX68" i="79"/>
  <c r="CT68" i="79"/>
  <c r="CN68" i="79"/>
  <c r="CJ68" i="79"/>
  <c r="CD68" i="79"/>
  <c r="BZ68" i="79"/>
  <c r="BT68" i="79"/>
  <c r="BP68" i="79"/>
  <c r="BJ68" i="79"/>
  <c r="BF68" i="79"/>
  <c r="AZ68" i="79"/>
  <c r="AV68" i="79"/>
  <c r="AP68" i="79"/>
  <c r="AL68" i="79"/>
  <c r="AF68" i="79"/>
  <c r="AB68" i="79"/>
  <c r="V68" i="79"/>
  <c r="R68" i="79"/>
  <c r="DR67" i="79"/>
  <c r="DN67" i="79"/>
  <c r="DH67" i="79"/>
  <c r="DD67" i="79"/>
  <c r="CX67" i="79"/>
  <c r="CT67" i="79"/>
  <c r="CN67" i="79"/>
  <c r="CJ67" i="79"/>
  <c r="CD67" i="79"/>
  <c r="BZ67" i="79"/>
  <c r="BT67" i="79"/>
  <c r="BP67" i="79"/>
  <c r="BJ67" i="79"/>
  <c r="BF67" i="79"/>
  <c r="AZ67" i="79"/>
  <c r="AV67" i="79"/>
  <c r="AP67" i="79"/>
  <c r="AL67" i="79"/>
  <c r="AF67" i="79"/>
  <c r="AB67" i="79"/>
  <c r="V67" i="79"/>
  <c r="R67" i="79"/>
  <c r="DR66" i="79"/>
  <c r="DN66" i="79"/>
  <c r="DH66" i="79"/>
  <c r="DD66" i="79"/>
  <c r="CX66" i="79"/>
  <c r="CT66" i="79"/>
  <c r="CN66" i="79"/>
  <c r="CJ66" i="79"/>
  <c r="CD66" i="79"/>
  <c r="BZ66" i="79"/>
  <c r="BT66" i="79"/>
  <c r="BP66" i="79"/>
  <c r="BJ66" i="79"/>
  <c r="BF66" i="79"/>
  <c r="AZ66" i="79"/>
  <c r="AV66" i="79"/>
  <c r="AP66" i="79"/>
  <c r="AL66" i="79"/>
  <c r="AF66" i="79"/>
  <c r="AB66" i="79"/>
  <c r="V66" i="79"/>
  <c r="R66" i="79"/>
  <c r="DR65" i="79"/>
  <c r="DN65" i="79"/>
  <c r="DH65" i="79"/>
  <c r="DD65" i="79"/>
  <c r="CX65" i="79"/>
  <c r="CT65" i="79"/>
  <c r="CN65" i="79"/>
  <c r="CJ65" i="79"/>
  <c r="CD65" i="79"/>
  <c r="BZ65" i="79"/>
  <c r="BT65" i="79"/>
  <c r="BP65" i="79"/>
  <c r="BJ65" i="79"/>
  <c r="BF65" i="79"/>
  <c r="AZ65" i="79"/>
  <c r="AV65" i="79"/>
  <c r="AP65" i="79"/>
  <c r="AL65" i="79"/>
  <c r="AF65" i="79"/>
  <c r="AB65" i="79"/>
  <c r="V65" i="79"/>
  <c r="R65" i="79"/>
  <c r="DR64" i="79"/>
  <c r="DN64" i="79"/>
  <c r="DH64" i="79"/>
  <c r="DD64" i="79"/>
  <c r="CX64" i="79"/>
  <c r="CT64" i="79"/>
  <c r="CN64" i="79"/>
  <c r="CJ64" i="79"/>
  <c r="CD64" i="79"/>
  <c r="BZ64" i="79"/>
  <c r="BT64" i="79"/>
  <c r="BP64" i="79"/>
  <c r="BJ64" i="79"/>
  <c r="BF64" i="79"/>
  <c r="AZ64" i="79"/>
  <c r="AV64" i="79"/>
  <c r="AP64" i="79"/>
  <c r="AL64" i="79"/>
  <c r="AF64" i="79"/>
  <c r="AB64" i="79"/>
  <c r="V64" i="79"/>
  <c r="R64" i="79"/>
  <c r="DR63" i="79"/>
  <c r="DN63" i="79"/>
  <c r="DH63" i="79"/>
  <c r="DD63" i="79"/>
  <c r="CX63" i="79"/>
  <c r="CT63" i="79"/>
  <c r="CN63" i="79"/>
  <c r="CJ63" i="79"/>
  <c r="CD63" i="79"/>
  <c r="BZ63" i="79"/>
  <c r="BT63" i="79"/>
  <c r="BP63" i="79"/>
  <c r="BJ63" i="79"/>
  <c r="BF63" i="79"/>
  <c r="AZ63" i="79"/>
  <c r="AV63" i="79"/>
  <c r="AP63" i="79"/>
  <c r="AL63" i="79"/>
  <c r="AF63" i="79"/>
  <c r="AB63" i="79"/>
  <c r="V63" i="79"/>
  <c r="R63" i="79"/>
  <c r="DR62" i="79"/>
  <c r="DN62" i="79"/>
  <c r="DH62" i="79"/>
  <c r="DD62" i="79"/>
  <c r="CX62" i="79"/>
  <c r="CT62" i="79"/>
  <c r="CN62" i="79"/>
  <c r="CJ62" i="79"/>
  <c r="CD62" i="79"/>
  <c r="BZ62" i="79"/>
  <c r="BT62" i="79"/>
  <c r="BP62" i="79"/>
  <c r="BJ62" i="79"/>
  <c r="BF62" i="79"/>
  <c r="AZ62" i="79"/>
  <c r="AV62" i="79"/>
  <c r="AP62" i="79"/>
  <c r="AL62" i="79"/>
  <c r="AF62" i="79"/>
  <c r="AB62" i="79"/>
  <c r="V62" i="79"/>
  <c r="R62" i="79"/>
  <c r="DR61" i="79"/>
  <c r="DN61" i="79"/>
  <c r="DH61" i="79"/>
  <c r="DD61" i="79"/>
  <c r="CX61" i="79"/>
  <c r="CT61" i="79"/>
  <c r="CN61" i="79"/>
  <c r="CJ61" i="79"/>
  <c r="CD61" i="79"/>
  <c r="BZ61" i="79"/>
  <c r="BT61" i="79"/>
  <c r="BP61" i="79"/>
  <c r="BJ61" i="79"/>
  <c r="BF61" i="79"/>
  <c r="AZ61" i="79"/>
  <c r="AV61" i="79"/>
  <c r="AP61" i="79"/>
  <c r="AL61" i="79"/>
  <c r="AF61" i="79"/>
  <c r="AB61" i="79"/>
  <c r="V61" i="79"/>
  <c r="R61" i="79"/>
  <c r="DR60" i="79"/>
  <c r="DN60" i="79"/>
  <c r="DH60" i="79"/>
  <c r="DD60" i="79"/>
  <c r="CX60" i="79"/>
  <c r="CT60" i="79"/>
  <c r="CN60" i="79"/>
  <c r="CJ60" i="79"/>
  <c r="CD60" i="79"/>
  <c r="BZ60" i="79"/>
  <c r="BT60" i="79"/>
  <c r="BP60" i="79"/>
  <c r="BJ60" i="79"/>
  <c r="BF60" i="79"/>
  <c r="AZ60" i="79"/>
  <c r="AV60" i="79"/>
  <c r="AP60" i="79"/>
  <c r="AL60" i="79"/>
  <c r="AF60" i="79"/>
  <c r="AB60" i="79"/>
  <c r="V60" i="79"/>
  <c r="R60" i="79"/>
  <c r="DR59" i="79"/>
  <c r="DN59" i="79"/>
  <c r="DH59" i="79"/>
  <c r="DD59" i="79"/>
  <c r="CX59" i="79"/>
  <c r="CT59" i="79"/>
  <c r="CN59" i="79"/>
  <c r="CJ59" i="79"/>
  <c r="CD59" i="79"/>
  <c r="BZ59" i="79"/>
  <c r="BT59" i="79"/>
  <c r="BP59" i="79"/>
  <c r="BJ59" i="79"/>
  <c r="BF59" i="79"/>
  <c r="AZ59" i="79"/>
  <c r="AV59" i="79"/>
  <c r="AP59" i="79"/>
  <c r="AL59" i="79"/>
  <c r="AF59" i="79"/>
  <c r="AB59" i="79"/>
  <c r="V59" i="79"/>
  <c r="R59" i="79"/>
  <c r="DR58" i="79"/>
  <c r="DN58" i="79"/>
  <c r="DH58" i="79"/>
  <c r="DD58" i="79"/>
  <c r="CX58" i="79"/>
  <c r="CT58" i="79"/>
  <c r="CN58" i="79"/>
  <c r="CJ58" i="79"/>
  <c r="CD58" i="79"/>
  <c r="BZ58" i="79"/>
  <c r="BT58" i="79"/>
  <c r="BP58" i="79"/>
  <c r="BJ58" i="79"/>
  <c r="BF58" i="79"/>
  <c r="AZ58" i="79"/>
  <c r="AV58" i="79"/>
  <c r="AP58" i="79"/>
  <c r="AL58" i="79"/>
  <c r="AF58" i="79"/>
  <c r="AB58" i="79"/>
  <c r="V58" i="79"/>
  <c r="R58" i="79"/>
  <c r="DR57" i="79"/>
  <c r="DN57" i="79"/>
  <c r="DH57" i="79"/>
  <c r="DD57" i="79"/>
  <c r="CX57" i="79"/>
  <c r="CT57" i="79"/>
  <c r="CN57" i="79"/>
  <c r="CJ57" i="79"/>
  <c r="CD57" i="79"/>
  <c r="BZ57" i="79"/>
  <c r="BT57" i="79"/>
  <c r="BP57" i="79"/>
  <c r="BJ57" i="79"/>
  <c r="BF57" i="79"/>
  <c r="AZ57" i="79"/>
  <c r="AV57" i="79"/>
  <c r="AP57" i="79"/>
  <c r="AL57" i="79"/>
  <c r="AF57" i="79"/>
  <c r="AB57" i="79"/>
  <c r="V57" i="79"/>
  <c r="R57" i="79"/>
  <c r="DR56" i="79"/>
  <c r="DN56" i="79"/>
  <c r="DH56" i="79"/>
  <c r="DD56" i="79"/>
  <c r="CX56" i="79"/>
  <c r="CT56" i="79"/>
  <c r="CN56" i="79"/>
  <c r="CJ56" i="79"/>
  <c r="CD56" i="79"/>
  <c r="BZ56" i="79"/>
  <c r="BT56" i="79"/>
  <c r="BP56" i="79"/>
  <c r="BJ56" i="79"/>
  <c r="BF56" i="79"/>
  <c r="AZ56" i="79"/>
  <c r="AV56" i="79"/>
  <c r="AP56" i="79"/>
  <c r="AL56" i="79"/>
  <c r="AF56" i="79"/>
  <c r="AB56" i="79"/>
  <c r="V56" i="79"/>
  <c r="R56" i="79"/>
  <c r="DR55" i="79"/>
  <c r="DN55" i="79"/>
  <c r="DH55" i="79"/>
  <c r="DD55" i="79"/>
  <c r="CX55" i="79"/>
  <c r="CT55" i="79"/>
  <c r="CN55" i="79"/>
  <c r="CJ55" i="79"/>
  <c r="CD55" i="79"/>
  <c r="BZ55" i="79"/>
  <c r="BT55" i="79"/>
  <c r="BP55" i="79"/>
  <c r="BJ55" i="79"/>
  <c r="BF55" i="79"/>
  <c r="AZ55" i="79"/>
  <c r="AV55" i="79"/>
  <c r="AP55" i="79"/>
  <c r="AL55" i="79"/>
  <c r="AF55" i="79"/>
  <c r="AB55" i="79"/>
  <c r="V55" i="79"/>
  <c r="R55" i="79"/>
  <c r="DR54" i="79"/>
  <c r="DN54" i="79"/>
  <c r="DH54" i="79"/>
  <c r="DD54" i="79"/>
  <c r="CX54" i="79"/>
  <c r="CT54" i="79"/>
  <c r="CN54" i="79"/>
  <c r="CJ54" i="79"/>
  <c r="CD54" i="79"/>
  <c r="BZ54" i="79"/>
  <c r="BT54" i="79"/>
  <c r="BP54" i="79"/>
  <c r="BJ54" i="79"/>
  <c r="BF54" i="79"/>
  <c r="AZ54" i="79"/>
  <c r="AV54" i="79"/>
  <c r="AP54" i="79"/>
  <c r="AL54" i="79"/>
  <c r="AF54" i="79"/>
  <c r="AB54" i="79"/>
  <c r="V54" i="79"/>
  <c r="R54" i="79"/>
  <c r="DR53" i="79"/>
  <c r="DN53" i="79"/>
  <c r="DH53" i="79"/>
  <c r="DD53" i="79"/>
  <c r="CX53" i="79"/>
  <c r="CT53" i="79"/>
  <c r="CN53" i="79"/>
  <c r="CJ53" i="79"/>
  <c r="CD53" i="79"/>
  <c r="BZ53" i="79"/>
  <c r="BT53" i="79"/>
  <c r="BP53" i="79"/>
  <c r="BJ53" i="79"/>
  <c r="BF53" i="79"/>
  <c r="AZ53" i="79"/>
  <c r="AV53" i="79"/>
  <c r="AP53" i="79"/>
  <c r="AL53" i="79"/>
  <c r="AF53" i="79"/>
  <c r="AB53" i="79"/>
  <c r="V53" i="79"/>
  <c r="R53" i="79"/>
  <c r="DR52" i="79"/>
  <c r="DN52" i="79"/>
  <c r="DH52" i="79"/>
  <c r="DD52" i="79"/>
  <c r="CX52" i="79"/>
  <c r="CT52" i="79"/>
  <c r="CN52" i="79"/>
  <c r="CJ52" i="79"/>
  <c r="CD52" i="79"/>
  <c r="BZ52" i="79"/>
  <c r="BT52" i="79"/>
  <c r="BP52" i="79"/>
  <c r="BJ52" i="79"/>
  <c r="BF52" i="79"/>
  <c r="AZ52" i="79"/>
  <c r="AV52" i="79"/>
  <c r="AP52" i="79"/>
  <c r="AL52" i="79"/>
  <c r="AF52" i="79"/>
  <c r="AB52" i="79"/>
  <c r="V52" i="79"/>
  <c r="R52" i="79"/>
  <c r="DR51" i="79"/>
  <c r="DN51" i="79"/>
  <c r="DH51" i="79"/>
  <c r="DD51" i="79"/>
  <c r="CX51" i="79"/>
  <c r="CT51" i="79"/>
  <c r="CN51" i="79"/>
  <c r="CJ51" i="79"/>
  <c r="CD51" i="79"/>
  <c r="BZ51" i="79"/>
  <c r="BT51" i="79"/>
  <c r="BP51" i="79"/>
  <c r="BJ51" i="79"/>
  <c r="BF51" i="79"/>
  <c r="AZ51" i="79"/>
  <c r="AV51" i="79"/>
  <c r="AP51" i="79"/>
  <c r="AL51" i="79"/>
  <c r="AF51" i="79"/>
  <c r="AB51" i="79"/>
  <c r="V51" i="79"/>
  <c r="R51" i="79"/>
  <c r="DR50" i="79"/>
  <c r="DN50" i="79"/>
  <c r="DH50" i="79"/>
  <c r="DD50" i="79"/>
  <c r="CX50" i="79"/>
  <c r="CT50" i="79"/>
  <c r="CN50" i="79"/>
  <c r="CJ50" i="79"/>
  <c r="CD50" i="79"/>
  <c r="BZ50" i="79"/>
  <c r="BT50" i="79"/>
  <c r="BP50" i="79"/>
  <c r="BJ50" i="79"/>
  <c r="BF50" i="79"/>
  <c r="AZ50" i="79"/>
  <c r="AV50" i="79"/>
  <c r="AP50" i="79"/>
  <c r="AL50" i="79"/>
  <c r="AF50" i="79"/>
  <c r="AB50" i="79"/>
  <c r="V50" i="79"/>
  <c r="R50" i="79"/>
  <c r="L50" i="79"/>
  <c r="H50" i="79"/>
  <c r="DR49" i="79"/>
  <c r="DN49" i="79"/>
  <c r="DH49" i="79"/>
  <c r="DD49" i="79"/>
  <c r="CX49" i="79"/>
  <c r="CT49" i="79"/>
  <c r="CN49" i="79"/>
  <c r="CJ49" i="79"/>
  <c r="CD49" i="79"/>
  <c r="BZ49" i="79"/>
  <c r="BT49" i="79"/>
  <c r="BP49" i="79"/>
  <c r="BJ49" i="79"/>
  <c r="BF49" i="79"/>
  <c r="AZ49" i="79"/>
  <c r="AV49" i="79"/>
  <c r="AP49" i="79"/>
  <c r="AL49" i="79"/>
  <c r="AF49" i="79"/>
  <c r="AB49" i="79"/>
  <c r="V49" i="79"/>
  <c r="R49" i="79"/>
  <c r="DR48" i="79"/>
  <c r="DN48" i="79"/>
  <c r="DH48" i="79"/>
  <c r="DD48" i="79"/>
  <c r="CX48" i="79"/>
  <c r="CT48" i="79"/>
  <c r="CN48" i="79"/>
  <c r="CJ48" i="79"/>
  <c r="CD48" i="79"/>
  <c r="BZ48" i="79"/>
  <c r="BT48" i="79"/>
  <c r="BP48" i="79"/>
  <c r="BJ48" i="79"/>
  <c r="BF48" i="79"/>
  <c r="AZ48" i="79"/>
  <c r="AV48" i="79"/>
  <c r="AP48" i="79"/>
  <c r="AL48" i="79"/>
  <c r="AF48" i="79"/>
  <c r="AB48" i="79"/>
  <c r="V48" i="79"/>
  <c r="R48" i="79"/>
  <c r="L48" i="79"/>
  <c r="H48" i="79"/>
  <c r="DR47" i="79"/>
  <c r="DN47" i="79"/>
  <c r="DH47" i="79"/>
  <c r="DD47" i="79"/>
  <c r="CX47" i="79"/>
  <c r="CT47" i="79"/>
  <c r="CN47" i="79"/>
  <c r="CJ47" i="79"/>
  <c r="CD47" i="79"/>
  <c r="BZ47" i="79"/>
  <c r="BT47" i="79"/>
  <c r="BP47" i="79"/>
  <c r="BJ47" i="79"/>
  <c r="BF47" i="79"/>
  <c r="AZ47" i="79"/>
  <c r="AV47" i="79"/>
  <c r="AP47" i="79"/>
  <c r="AL47" i="79"/>
  <c r="AF47" i="79"/>
  <c r="AB47" i="79"/>
  <c r="V47" i="79"/>
  <c r="R47" i="79"/>
  <c r="P73" i="79" s="1"/>
  <c r="L47" i="79"/>
  <c r="H47" i="79"/>
  <c r="L46" i="79"/>
  <c r="H46" i="79"/>
  <c r="CP45" i="79"/>
  <c r="CZ45" i="79" s="1"/>
  <c r="DJ45" i="79" s="1"/>
  <c r="AH45" i="79"/>
  <c r="AR45" i="79" s="1"/>
  <c r="BB45" i="79" s="1"/>
  <c r="BL45" i="79" s="1"/>
  <c r="BV45" i="79" s="1"/>
  <c r="CF45" i="79" s="1"/>
  <c r="X45" i="79"/>
  <c r="AR44" i="79"/>
  <c r="BB44" i="79" s="1"/>
  <c r="BL44" i="79" s="1"/>
  <c r="BV44" i="79" s="1"/>
  <c r="CF44" i="79" s="1"/>
  <c r="CP44" i="79" s="1"/>
  <c r="CZ44" i="79" s="1"/>
  <c r="DJ44" i="79" s="1"/>
  <c r="AH44" i="79"/>
  <c r="X44" i="79"/>
  <c r="D44" i="79"/>
  <c r="DL42" i="79"/>
  <c r="DB42" i="79"/>
  <c r="CR42" i="79"/>
  <c r="CH42" i="79"/>
  <c r="BX42" i="79"/>
  <c r="BN42" i="79"/>
  <c r="BD42" i="79"/>
  <c r="AT42" i="79"/>
  <c r="Z42" i="79"/>
  <c r="P42" i="79"/>
  <c r="F42" i="79"/>
  <c r="DR41" i="79"/>
  <c r="DN41" i="79"/>
  <c r="DH41" i="79"/>
  <c r="DD41" i="79"/>
  <c r="CX41" i="79"/>
  <c r="CT41" i="79"/>
  <c r="CN41" i="79"/>
  <c r="CJ41" i="79"/>
  <c r="CD41" i="79"/>
  <c r="BZ41" i="79"/>
  <c r="BT41" i="79"/>
  <c r="BP41" i="79"/>
  <c r="BJ41" i="79"/>
  <c r="BF41" i="79"/>
  <c r="BD41" i="79"/>
  <c r="AZ41" i="79"/>
  <c r="AV41" i="79"/>
  <c r="AT41" i="79"/>
  <c r="AT142" i="79" s="1"/>
  <c r="AV142" i="79" s="1"/>
  <c r="AP41" i="79"/>
  <c r="AJ41" i="79"/>
  <c r="AJ142" i="79" s="1"/>
  <c r="AL142" i="79" s="1"/>
  <c r="AF41" i="79"/>
  <c r="AB41" i="79"/>
  <c r="V41" i="79"/>
  <c r="L41" i="79"/>
  <c r="H41" i="79"/>
  <c r="DR40" i="79"/>
  <c r="DN40" i="79"/>
  <c r="DH40" i="79"/>
  <c r="DD40" i="79"/>
  <c r="CX40" i="79"/>
  <c r="CT40" i="79"/>
  <c r="CN40" i="79"/>
  <c r="CJ40" i="79"/>
  <c r="CD40" i="79"/>
  <c r="BZ40" i="79"/>
  <c r="BT40" i="79"/>
  <c r="BP40" i="79"/>
  <c r="BJ40" i="79"/>
  <c r="BF40" i="79"/>
  <c r="AZ40" i="79"/>
  <c r="AV40" i="79"/>
  <c r="AP40" i="79"/>
  <c r="AL40" i="79"/>
  <c r="AF40" i="79"/>
  <c r="AB40" i="79"/>
  <c r="V40" i="79"/>
  <c r="R40" i="79"/>
  <c r="L40" i="79"/>
  <c r="H40" i="79"/>
  <c r="DR39" i="79"/>
  <c r="DN39" i="79"/>
  <c r="DH39" i="79"/>
  <c r="DD39" i="79"/>
  <c r="CX39" i="79"/>
  <c r="CT39" i="79"/>
  <c r="CN39" i="79"/>
  <c r="CJ39" i="79"/>
  <c r="CD39" i="79"/>
  <c r="BZ39" i="79"/>
  <c r="BT39" i="79"/>
  <c r="BP39" i="79"/>
  <c r="BJ39" i="79"/>
  <c r="BF39" i="79"/>
  <c r="AZ39" i="79"/>
  <c r="AV39" i="79"/>
  <c r="AP39" i="79"/>
  <c r="AL39" i="79"/>
  <c r="AF39" i="79"/>
  <c r="AB39" i="79"/>
  <c r="V39" i="79"/>
  <c r="R39" i="79"/>
  <c r="L39" i="79"/>
  <c r="H39" i="79"/>
  <c r="DR38" i="79"/>
  <c r="DN38" i="79"/>
  <c r="DH38" i="79"/>
  <c r="DD38" i="79"/>
  <c r="CX38" i="79"/>
  <c r="CT38" i="79"/>
  <c r="CN38" i="79"/>
  <c r="CJ38" i="79"/>
  <c r="CD38" i="79"/>
  <c r="BZ38" i="79"/>
  <c r="BT38" i="79"/>
  <c r="BP38" i="79"/>
  <c r="BJ38" i="79"/>
  <c r="BF38" i="79"/>
  <c r="AZ38" i="79"/>
  <c r="AV38" i="79"/>
  <c r="AP38" i="79"/>
  <c r="AL38" i="79"/>
  <c r="AF38" i="79"/>
  <c r="AB38" i="79"/>
  <c r="V38" i="79"/>
  <c r="R38" i="79"/>
  <c r="L38" i="79"/>
  <c r="H38" i="79"/>
  <c r="H42" i="79" s="1"/>
  <c r="DR37" i="79"/>
  <c r="DN37" i="79"/>
  <c r="DH37" i="79"/>
  <c r="DD37" i="79"/>
  <c r="CX37" i="79"/>
  <c r="CT37" i="79"/>
  <c r="CN37" i="79"/>
  <c r="CJ37" i="79"/>
  <c r="CD37" i="79"/>
  <c r="BZ37" i="79"/>
  <c r="BT37" i="79"/>
  <c r="BP37" i="79"/>
  <c r="BJ37" i="79"/>
  <c r="BF37" i="79"/>
  <c r="AZ37" i="79"/>
  <c r="AV37" i="79"/>
  <c r="AP37" i="79"/>
  <c r="AL37" i="79"/>
  <c r="AF37" i="79"/>
  <c r="AB37" i="79"/>
  <c r="V37" i="79"/>
  <c r="R37" i="79"/>
  <c r="DR36" i="79"/>
  <c r="DN36" i="79"/>
  <c r="DH36" i="79"/>
  <c r="DD36" i="79"/>
  <c r="CX36" i="79"/>
  <c r="CT36" i="79"/>
  <c r="CN36" i="79"/>
  <c r="CJ36" i="79"/>
  <c r="CD36" i="79"/>
  <c r="BZ36" i="79"/>
  <c r="BT36" i="79"/>
  <c r="BP36" i="79"/>
  <c r="BJ36" i="79"/>
  <c r="BF36" i="79"/>
  <c r="AZ36" i="79"/>
  <c r="AV36" i="79"/>
  <c r="AP36" i="79"/>
  <c r="AL36" i="79"/>
  <c r="AF36" i="79"/>
  <c r="AB36" i="79"/>
  <c r="V36" i="79"/>
  <c r="R36" i="79"/>
  <c r="DR29" i="79"/>
  <c r="DN29" i="79"/>
  <c r="DH29" i="79"/>
  <c r="DD29" i="79"/>
  <c r="CX29" i="79"/>
  <c r="CT29" i="79"/>
  <c r="CN29" i="79"/>
  <c r="CJ29" i="79"/>
  <c r="CD29" i="79"/>
  <c r="BZ29" i="79"/>
  <c r="BT29" i="79"/>
  <c r="BP29" i="79"/>
  <c r="BJ29" i="79"/>
  <c r="BF29" i="79"/>
  <c r="AZ29" i="79"/>
  <c r="AV29" i="79"/>
  <c r="AP29" i="79"/>
  <c r="AL29" i="79"/>
  <c r="AF29" i="79"/>
  <c r="AB29" i="79"/>
  <c r="V29" i="79"/>
  <c r="R29" i="79"/>
  <c r="DR28" i="79"/>
  <c r="DN28" i="79"/>
  <c r="DH28" i="79"/>
  <c r="DD28" i="79"/>
  <c r="CX28" i="79"/>
  <c r="CT28" i="79"/>
  <c r="CN28" i="79"/>
  <c r="CJ28" i="79"/>
  <c r="CD28" i="79"/>
  <c r="BZ28" i="79"/>
  <c r="BT28" i="79"/>
  <c r="BP28" i="79"/>
  <c r="V28" i="79"/>
  <c r="R28" i="79"/>
  <c r="DR27" i="79"/>
  <c r="DN27" i="79"/>
  <c r="DH27" i="79"/>
  <c r="DD27" i="79"/>
  <c r="CX27" i="79"/>
  <c r="CT27" i="79"/>
  <c r="CN27" i="79"/>
  <c r="CJ27" i="79"/>
  <c r="CD27" i="79"/>
  <c r="BZ27" i="79"/>
  <c r="BT27" i="79"/>
  <c r="BP27" i="79"/>
  <c r="V27" i="79"/>
  <c r="R27" i="79"/>
  <c r="DR26" i="79"/>
  <c r="DN26" i="79"/>
  <c r="DH26" i="79"/>
  <c r="DD26" i="79"/>
  <c r="CX26" i="79"/>
  <c r="CT26" i="79"/>
  <c r="CN26" i="79"/>
  <c r="CJ26" i="79"/>
  <c r="CD26" i="79"/>
  <c r="BZ26" i="79"/>
  <c r="BT26" i="79"/>
  <c r="BP26" i="79"/>
  <c r="V26" i="79"/>
  <c r="R26" i="79"/>
  <c r="DR25" i="79"/>
  <c r="DN25" i="79"/>
  <c r="DH25" i="79"/>
  <c r="DD25" i="79"/>
  <c r="CX25" i="79"/>
  <c r="CT25" i="79"/>
  <c r="CN25" i="79"/>
  <c r="CJ25" i="79"/>
  <c r="CD25" i="79"/>
  <c r="BZ25" i="79"/>
  <c r="BT25" i="79"/>
  <c r="BP25" i="79"/>
  <c r="BJ25" i="79"/>
  <c r="BF25" i="79"/>
  <c r="AZ25" i="79"/>
  <c r="AV25" i="79"/>
  <c r="AP25" i="79"/>
  <c r="AL25" i="79"/>
  <c r="AF25" i="79"/>
  <c r="AB25" i="79"/>
  <c r="V25" i="79"/>
  <c r="R25" i="79"/>
  <c r="DR24" i="79"/>
  <c r="DN24" i="79"/>
  <c r="DH24" i="79"/>
  <c r="DD24" i="79"/>
  <c r="CX24" i="79"/>
  <c r="CT24" i="79"/>
  <c r="CN24" i="79"/>
  <c r="CJ24" i="79"/>
  <c r="CD24" i="79"/>
  <c r="BZ24" i="79"/>
  <c r="BT24" i="79"/>
  <c r="BP24" i="79"/>
  <c r="BJ24" i="79"/>
  <c r="BF24" i="79"/>
  <c r="AZ24" i="79"/>
  <c r="AV24" i="79"/>
  <c r="AP24" i="79"/>
  <c r="AL24" i="79"/>
  <c r="AF24" i="79"/>
  <c r="AB24" i="79"/>
  <c r="V24" i="79"/>
  <c r="R24" i="79"/>
  <c r="DR23" i="79"/>
  <c r="DN23" i="79"/>
  <c r="DH23" i="79"/>
  <c r="DD23" i="79"/>
  <c r="CX23" i="79"/>
  <c r="CT23" i="79"/>
  <c r="CN23" i="79"/>
  <c r="CJ23" i="79"/>
  <c r="CD23" i="79"/>
  <c r="BZ23" i="79"/>
  <c r="BT23" i="79"/>
  <c r="BP23" i="79"/>
  <c r="AF23" i="79"/>
  <c r="AB23" i="79"/>
  <c r="V23" i="79"/>
  <c r="R23" i="79"/>
  <c r="DR22" i="79"/>
  <c r="DN22" i="79"/>
  <c r="DH22" i="79"/>
  <c r="DD22" i="79"/>
  <c r="CX22" i="79"/>
  <c r="CT22" i="79"/>
  <c r="CN22" i="79"/>
  <c r="CJ22" i="79"/>
  <c r="CD22" i="79"/>
  <c r="BZ22" i="79"/>
  <c r="BT22" i="79"/>
  <c r="BP22" i="79"/>
  <c r="BJ22" i="79"/>
  <c r="BF22" i="79"/>
  <c r="AZ22" i="79"/>
  <c r="AV22" i="79"/>
  <c r="AP22" i="79"/>
  <c r="AL22" i="79"/>
  <c r="AF22" i="79"/>
  <c r="AB22" i="79"/>
  <c r="V22" i="79"/>
  <c r="R22" i="79"/>
  <c r="DR21" i="79"/>
  <c r="DN21" i="79"/>
  <c r="DH21" i="79"/>
  <c r="DD21" i="79"/>
  <c r="CX21" i="79"/>
  <c r="CT21" i="79"/>
  <c r="CN21" i="79"/>
  <c r="CJ21" i="79"/>
  <c r="CD21" i="79"/>
  <c r="BZ21" i="79"/>
  <c r="BT21" i="79"/>
  <c r="BP21" i="79"/>
  <c r="BJ21" i="79"/>
  <c r="BF21" i="79"/>
  <c r="AZ21" i="79"/>
  <c r="AV21" i="79"/>
  <c r="AP21" i="79"/>
  <c r="AL21" i="79"/>
  <c r="AF21" i="79"/>
  <c r="AB21" i="79"/>
  <c r="V21" i="79"/>
  <c r="R21" i="79"/>
  <c r="DR20" i="79"/>
  <c r="DN20" i="79"/>
  <c r="DH20" i="79"/>
  <c r="DD20" i="79"/>
  <c r="CX20" i="79"/>
  <c r="CT20" i="79"/>
  <c r="CN20" i="79"/>
  <c r="CJ20" i="79"/>
  <c r="CD20" i="79"/>
  <c r="BZ20" i="79"/>
  <c r="BT20" i="79"/>
  <c r="BP20" i="79"/>
  <c r="AF20" i="79"/>
  <c r="AB20" i="79"/>
  <c r="V20" i="79"/>
  <c r="R20" i="79"/>
  <c r="DR19" i="79"/>
  <c r="DN19" i="79"/>
  <c r="DH19" i="79"/>
  <c r="DD19" i="79"/>
  <c r="CX19" i="79"/>
  <c r="CT19" i="79"/>
  <c r="CN19" i="79"/>
  <c r="CJ19" i="79"/>
  <c r="CD19" i="79"/>
  <c r="BZ19" i="79"/>
  <c r="BT19" i="79"/>
  <c r="BP19" i="79"/>
  <c r="BJ19" i="79"/>
  <c r="BF19" i="79"/>
  <c r="AZ19" i="79"/>
  <c r="AV19" i="79"/>
  <c r="AP19" i="79"/>
  <c r="AL19" i="79"/>
  <c r="AF19" i="79"/>
  <c r="AB19" i="79"/>
  <c r="V19" i="79"/>
  <c r="R19" i="79"/>
  <c r="DR18" i="79"/>
  <c r="DN18" i="79"/>
  <c r="DH18" i="79"/>
  <c r="DD18" i="79"/>
  <c r="CX18" i="79"/>
  <c r="CT18" i="79"/>
  <c r="CN18" i="79"/>
  <c r="CJ18" i="79"/>
  <c r="CD18" i="79"/>
  <c r="BZ18" i="79"/>
  <c r="BT18" i="79"/>
  <c r="BP18" i="79"/>
  <c r="BJ18" i="79"/>
  <c r="BF18" i="79"/>
  <c r="AZ18" i="79"/>
  <c r="AV18" i="79"/>
  <c r="AP18" i="79"/>
  <c r="AL18" i="79"/>
  <c r="AF18" i="79"/>
  <c r="AB18" i="79"/>
  <c r="V18" i="79"/>
  <c r="R18" i="79"/>
  <c r="DR17" i="79"/>
  <c r="DN17" i="79"/>
  <c r="DH17" i="79"/>
  <c r="DD17" i="79"/>
  <c r="CX17" i="79"/>
  <c r="CT17" i="79"/>
  <c r="CN17" i="79"/>
  <c r="CJ17" i="79"/>
  <c r="CD17" i="79"/>
  <c r="BZ17" i="79"/>
  <c r="BT17" i="79"/>
  <c r="BP17" i="79"/>
  <c r="AF17" i="79"/>
  <c r="AB17" i="79"/>
  <c r="V17" i="79"/>
  <c r="R17" i="79"/>
  <c r="DR16" i="79"/>
  <c r="DN16" i="79"/>
  <c r="DH16" i="79"/>
  <c r="DD16" i="79"/>
  <c r="CX16" i="79"/>
  <c r="CT16" i="79"/>
  <c r="CN16" i="79"/>
  <c r="CJ16" i="79"/>
  <c r="CD16" i="79"/>
  <c r="BZ16" i="79"/>
  <c r="BT16" i="79"/>
  <c r="BP16" i="79"/>
  <c r="BJ16" i="79"/>
  <c r="BF16" i="79"/>
  <c r="AZ16" i="79"/>
  <c r="AV16" i="79"/>
  <c r="AP16" i="79"/>
  <c r="AL16" i="79"/>
  <c r="AF16" i="79"/>
  <c r="AB16" i="79"/>
  <c r="V16" i="79"/>
  <c r="R16" i="79"/>
  <c r="DR15" i="79"/>
  <c r="DN15" i="79"/>
  <c r="DH15" i="79"/>
  <c r="DD15" i="79"/>
  <c r="CX15" i="79"/>
  <c r="CT15" i="79"/>
  <c r="CN15" i="79"/>
  <c r="CJ15" i="79"/>
  <c r="CD15" i="79"/>
  <c r="BZ15" i="79"/>
  <c r="BT15" i="79"/>
  <c r="BP15" i="79"/>
  <c r="BJ15" i="79"/>
  <c r="BF15" i="79"/>
  <c r="AZ15" i="79"/>
  <c r="AV15" i="79"/>
  <c r="AP15" i="79"/>
  <c r="AL15" i="79"/>
  <c r="AF15" i="79"/>
  <c r="AB15" i="79"/>
  <c r="V15" i="79"/>
  <c r="R15" i="79"/>
  <c r="DR14" i="79"/>
  <c r="DN14" i="79"/>
  <c r="DH14" i="79"/>
  <c r="DD14" i="79"/>
  <c r="CX14" i="79"/>
  <c r="CT14" i="79"/>
  <c r="CN14" i="79"/>
  <c r="CJ14" i="79"/>
  <c r="CD14" i="79"/>
  <c r="BZ14" i="79"/>
  <c r="BT14" i="79"/>
  <c r="BP14" i="79"/>
  <c r="BJ14" i="79"/>
  <c r="BF14" i="79"/>
  <c r="AZ14" i="79"/>
  <c r="AV14" i="79"/>
  <c r="AP14" i="79"/>
  <c r="AL14" i="79"/>
  <c r="AF14" i="79"/>
  <c r="AB14" i="79"/>
  <c r="V14" i="79"/>
  <c r="R14" i="79"/>
  <c r="DR13" i="79"/>
  <c r="DN13" i="79"/>
  <c r="DH13" i="79"/>
  <c r="DD13" i="79"/>
  <c r="CX13" i="79"/>
  <c r="CT13" i="79"/>
  <c r="CN13" i="79"/>
  <c r="CJ13" i="79"/>
  <c r="CD13" i="79"/>
  <c r="BZ13" i="79"/>
  <c r="BT13" i="79"/>
  <c r="BP13" i="79"/>
  <c r="BJ13" i="79"/>
  <c r="BF13" i="79"/>
  <c r="AZ13" i="79"/>
  <c r="AV13" i="79"/>
  <c r="AP13" i="79"/>
  <c r="AL13" i="79"/>
  <c r="AF13" i="79"/>
  <c r="AB13" i="79"/>
  <c r="V13" i="79"/>
  <c r="R13" i="79"/>
  <c r="DR12" i="79"/>
  <c r="DN12" i="79"/>
  <c r="DH12" i="79"/>
  <c r="DD12" i="79"/>
  <c r="CX12" i="79"/>
  <c r="CT12" i="79"/>
  <c r="CN12" i="79"/>
  <c r="CJ12" i="79"/>
  <c r="CD12" i="79"/>
  <c r="BZ12" i="79"/>
  <c r="BT12" i="79"/>
  <c r="BP12" i="79"/>
  <c r="BJ12" i="79"/>
  <c r="BF12" i="79"/>
  <c r="AZ12" i="79"/>
  <c r="AV12" i="79"/>
  <c r="AP12" i="79"/>
  <c r="AL12" i="79"/>
  <c r="AF12" i="79"/>
  <c r="AB12" i="79"/>
  <c r="V12" i="79"/>
  <c r="R12" i="79"/>
  <c r="DR11" i="79"/>
  <c r="DN11" i="79"/>
  <c r="DH11" i="79"/>
  <c r="DD11" i="79"/>
  <c r="CX11" i="79"/>
  <c r="CT11" i="79"/>
  <c r="CN11" i="79"/>
  <c r="CJ11" i="79"/>
  <c r="CD11" i="79"/>
  <c r="BZ11" i="79"/>
  <c r="BT11" i="79"/>
  <c r="BP11" i="79"/>
  <c r="AF11" i="79"/>
  <c r="AB11" i="79"/>
  <c r="V11" i="79"/>
  <c r="R11" i="79"/>
  <c r="DR10" i="79"/>
  <c r="DN10" i="79"/>
  <c r="DH10" i="79"/>
  <c r="DD10" i="79"/>
  <c r="CX10" i="79"/>
  <c r="CT10" i="79"/>
  <c r="CN10" i="79"/>
  <c r="CJ10" i="79"/>
  <c r="CD10" i="79"/>
  <c r="BZ10" i="79"/>
  <c r="BT10" i="79"/>
  <c r="BP10" i="79"/>
  <c r="BJ10" i="79"/>
  <c r="BF10" i="79"/>
  <c r="AZ10" i="79"/>
  <c r="AV10" i="79"/>
  <c r="AP10" i="79"/>
  <c r="AL10" i="79"/>
  <c r="AF10" i="79"/>
  <c r="AB10" i="79"/>
  <c r="V10" i="79"/>
  <c r="R10" i="79"/>
  <c r="DR9" i="79"/>
  <c r="DN9" i="79"/>
  <c r="DH9" i="79"/>
  <c r="DD9" i="79"/>
  <c r="CX9" i="79"/>
  <c r="CT9" i="79"/>
  <c r="CN9" i="79"/>
  <c r="CJ9" i="79"/>
  <c r="CD9" i="79"/>
  <c r="BZ9" i="79"/>
  <c r="BT9" i="79"/>
  <c r="BP9" i="79"/>
  <c r="BJ9" i="79"/>
  <c r="BF9" i="79"/>
  <c r="AZ9" i="79"/>
  <c r="AV9" i="79"/>
  <c r="AP9" i="79"/>
  <c r="AL9" i="79"/>
  <c r="AF9" i="79"/>
  <c r="AB9" i="79"/>
  <c r="V9" i="79"/>
  <c r="R9" i="79"/>
  <c r="DR8" i="79"/>
  <c r="DN8" i="79"/>
  <c r="DH8" i="79"/>
  <c r="DD8" i="79"/>
  <c r="CX8" i="79"/>
  <c r="CT8" i="79"/>
  <c r="CN8" i="79"/>
  <c r="CJ8" i="79"/>
  <c r="CD8" i="79"/>
  <c r="BZ8" i="79"/>
  <c r="BT8" i="79"/>
  <c r="BP8" i="79"/>
  <c r="AF8" i="79"/>
  <c r="AB8" i="79"/>
  <c r="V8" i="79"/>
  <c r="R8" i="79"/>
  <c r="DR7" i="79"/>
  <c r="DN7" i="79"/>
  <c r="DH7" i="79"/>
  <c r="DD7" i="79"/>
  <c r="CX7" i="79"/>
  <c r="CT7" i="79"/>
  <c r="CN7" i="79"/>
  <c r="CJ7" i="79"/>
  <c r="CD7" i="79"/>
  <c r="BZ7" i="79"/>
  <c r="BT7" i="79"/>
  <c r="BP7" i="79"/>
  <c r="V7" i="79"/>
  <c r="R7" i="79"/>
  <c r="L7" i="79"/>
  <c r="H7" i="79"/>
  <c r="DR6" i="79"/>
  <c r="DN6" i="79"/>
  <c r="DH6" i="79"/>
  <c r="DD6" i="79"/>
  <c r="CX6" i="79"/>
  <c r="CT6" i="79"/>
  <c r="CN6" i="79"/>
  <c r="CJ6" i="79"/>
  <c r="CD6" i="79"/>
  <c r="BZ6" i="79"/>
  <c r="BT6" i="79"/>
  <c r="BP6" i="79"/>
  <c r="BJ6" i="79"/>
  <c r="BF6" i="79"/>
  <c r="AZ6" i="79"/>
  <c r="AV6" i="79"/>
  <c r="AP6" i="79"/>
  <c r="AL6" i="79"/>
  <c r="AF6" i="79"/>
  <c r="AB6" i="79"/>
  <c r="V6" i="79"/>
  <c r="R6" i="79"/>
  <c r="L6" i="79"/>
  <c r="H6" i="79"/>
  <c r="DR5" i="79"/>
  <c r="DN5" i="79"/>
  <c r="DH5" i="79"/>
  <c r="DD5" i="79"/>
  <c r="CX5" i="79"/>
  <c r="CT5" i="79"/>
  <c r="CN5" i="79"/>
  <c r="CJ5" i="79"/>
  <c r="CD5" i="79"/>
  <c r="BZ5" i="79"/>
  <c r="BT5" i="79"/>
  <c r="BP5" i="79"/>
  <c r="BJ5" i="79"/>
  <c r="BF5" i="79"/>
  <c r="AZ5" i="79"/>
  <c r="AV5" i="79"/>
  <c r="AP5" i="79"/>
  <c r="AL5" i="79"/>
  <c r="AF5" i="79"/>
  <c r="AB5" i="79"/>
  <c r="V5" i="79"/>
  <c r="R5" i="79"/>
  <c r="P30" i="79" s="1"/>
  <c r="L5" i="79"/>
  <c r="H5" i="79"/>
  <c r="DR4" i="79"/>
  <c r="DN4" i="79"/>
  <c r="DH4" i="79"/>
  <c r="DD4" i="79"/>
  <c r="CX4" i="79"/>
  <c r="CT4" i="79"/>
  <c r="CN4" i="79"/>
  <c r="CJ4" i="79"/>
  <c r="CD4" i="79"/>
  <c r="BZ4" i="79"/>
  <c r="BT4" i="79"/>
  <c r="BP4" i="79"/>
  <c r="BJ4" i="79"/>
  <c r="BF4" i="79"/>
  <c r="AZ4" i="79"/>
  <c r="AV4" i="79"/>
  <c r="AP4" i="79"/>
  <c r="AL4" i="79"/>
  <c r="AF4" i="79"/>
  <c r="AB4" i="79"/>
  <c r="V4" i="79"/>
  <c r="L4" i="79"/>
  <c r="H4" i="79"/>
  <c r="X2" i="79"/>
  <c r="AH2" i="79" s="1"/>
  <c r="AR2" i="79" s="1"/>
  <c r="BB2" i="79" s="1"/>
  <c r="BL2" i="79" s="1"/>
  <c r="BV2" i="79" s="1"/>
  <c r="CF2" i="79" s="1"/>
  <c r="CP2" i="79" s="1"/>
  <c r="CZ2" i="79" s="1"/>
  <c r="DJ2" i="79" s="1"/>
  <c r="D2" i="79"/>
  <c r="AH1" i="79"/>
  <c r="AR1" i="79" s="1"/>
  <c r="BB1" i="79" s="1"/>
  <c r="BL1" i="79" s="1"/>
  <c r="BV1" i="79" s="1"/>
  <c r="CF1" i="79" s="1"/>
  <c r="CP1" i="79" s="1"/>
  <c r="CZ1" i="79" s="1"/>
  <c r="DJ1" i="79" s="1"/>
  <c r="X1" i="79"/>
  <c r="D1" i="79"/>
  <c r="L37" i="78"/>
  <c r="L34" i="78"/>
  <c r="L32" i="78"/>
  <c r="L30" i="78"/>
  <c r="L28" i="78"/>
  <c r="L26" i="78"/>
  <c r="L20" i="78"/>
  <c r="L18" i="78"/>
  <c r="L16" i="78"/>
  <c r="L14" i="78"/>
  <c r="L12" i="78"/>
  <c r="L10" i="78"/>
  <c r="L8" i="78"/>
  <c r="L18" i="77"/>
  <c r="L20" i="77"/>
  <c r="L22" i="77"/>
  <c r="L24" i="77"/>
  <c r="L37" i="77"/>
  <c r="L34" i="77"/>
  <c r="L32" i="77"/>
  <c r="L30" i="77"/>
  <c r="L28" i="77"/>
  <c r="L26" i="77"/>
  <c r="L16" i="77"/>
  <c r="L14" i="77"/>
  <c r="L12" i="77"/>
  <c r="L10" i="77"/>
  <c r="L8" i="77"/>
  <c r="L22" i="55"/>
  <c r="AL128" i="79" l="1"/>
  <c r="BZ128" i="79"/>
  <c r="AB128" i="79"/>
  <c r="DN128" i="79"/>
  <c r="AV85" i="79"/>
  <c r="BP85" i="79"/>
  <c r="DD85" i="79"/>
  <c r="CJ85" i="79"/>
  <c r="BZ143" i="79"/>
  <c r="BD117" i="79"/>
  <c r="BF117" i="79" s="1"/>
  <c r="BP143" i="79"/>
  <c r="BF143" i="79"/>
  <c r="R143" i="79"/>
  <c r="R85" i="79"/>
  <c r="AL85" i="79"/>
  <c r="CT85" i="79"/>
  <c r="AV128" i="79"/>
  <c r="DN85" i="79"/>
  <c r="BN119" i="79"/>
  <c r="BP119" i="79" s="1"/>
  <c r="CR73" i="79"/>
  <c r="BX74" i="79"/>
  <c r="BZ74" i="79" s="1"/>
  <c r="AJ119" i="79"/>
  <c r="AL119" i="79" s="1"/>
  <c r="AJ118" i="79"/>
  <c r="AL118" i="79" s="1"/>
  <c r="BD76" i="79"/>
  <c r="BF76" i="79" s="1"/>
  <c r="Z119" i="79"/>
  <c r="AB119" i="79" s="1"/>
  <c r="AT119" i="79"/>
  <c r="AV119" i="79" s="1"/>
  <c r="AT116" i="79"/>
  <c r="AV116" i="79" s="1"/>
  <c r="BF128" i="79"/>
  <c r="R128" i="79"/>
  <c r="BZ85" i="79"/>
  <c r="AB85" i="79"/>
  <c r="DD42" i="79"/>
  <c r="BP42" i="79"/>
  <c r="CJ42" i="79"/>
  <c r="CT42" i="79"/>
  <c r="R42" i="79"/>
  <c r="BN117" i="79"/>
  <c r="BP117" i="79" s="1"/>
  <c r="BD116" i="79"/>
  <c r="BF116" i="79" s="1"/>
  <c r="BN118" i="79"/>
  <c r="BP118" i="79" s="1"/>
  <c r="P117" i="79"/>
  <c r="R117" i="79" s="1"/>
  <c r="P116" i="79"/>
  <c r="Z118" i="79"/>
  <c r="AB118" i="79" s="1"/>
  <c r="Z117" i="79"/>
  <c r="AB117" i="79" s="1"/>
  <c r="BD74" i="79"/>
  <c r="BF74" i="79" s="1"/>
  <c r="AJ74" i="79"/>
  <c r="AL74" i="79" s="1"/>
  <c r="DL74" i="79"/>
  <c r="DN74" i="79" s="1"/>
  <c r="AJ75" i="79"/>
  <c r="AL75" i="79" s="1"/>
  <c r="DL75" i="79"/>
  <c r="DN75" i="79" s="1"/>
  <c r="AT75" i="79"/>
  <c r="AV75" i="79" s="1"/>
  <c r="BX75" i="79"/>
  <c r="BZ75" i="79" s="1"/>
  <c r="AJ76" i="79"/>
  <c r="AL76" i="79" s="1"/>
  <c r="BX76" i="79"/>
  <c r="BZ76" i="79" s="1"/>
  <c r="DL76" i="79"/>
  <c r="DN76" i="79" s="1"/>
  <c r="CR74" i="79"/>
  <c r="CT74" i="79" s="1"/>
  <c r="BN73" i="79"/>
  <c r="BP73" i="79" s="1"/>
  <c r="AT76" i="79"/>
  <c r="AV76" i="79" s="1"/>
  <c r="Z73" i="79"/>
  <c r="AB73" i="79" s="1"/>
  <c r="DB73" i="79"/>
  <c r="DD73" i="79" s="1"/>
  <c r="P74" i="79"/>
  <c r="R74" i="79" s="1"/>
  <c r="BN30" i="79"/>
  <c r="BP30" i="79" s="1"/>
  <c r="DB30" i="79"/>
  <c r="DD30" i="79" s="1"/>
  <c r="BX32" i="79"/>
  <c r="BZ32" i="79" s="1"/>
  <c r="BN31" i="79"/>
  <c r="BP31" i="79" s="1"/>
  <c r="R30" i="79"/>
  <c r="DL31" i="79"/>
  <c r="DN31" i="79" s="1"/>
  <c r="CR33" i="79"/>
  <c r="CT33" i="79" s="1"/>
  <c r="CH32" i="79"/>
  <c r="CJ32" i="79" s="1"/>
  <c r="CH30" i="79"/>
  <c r="CJ30" i="79" s="1"/>
  <c r="BX31" i="79"/>
  <c r="BZ31" i="79" s="1"/>
  <c r="Z30" i="79"/>
  <c r="G24" i="78"/>
  <c r="L24" i="78" s="1"/>
  <c r="CH144" i="79"/>
  <c r="K22" i="42" s="1"/>
  <c r="L22" i="42" s="1"/>
  <c r="CJ138" i="79"/>
  <c r="CJ143" i="79" s="1"/>
  <c r="CJ128" i="79"/>
  <c r="BP128" i="79"/>
  <c r="AB143" i="79"/>
  <c r="BF42" i="79"/>
  <c r="AB42" i="79"/>
  <c r="AV42" i="79"/>
  <c r="DL118" i="79"/>
  <c r="DN118" i="79" s="1"/>
  <c r="DB118" i="79"/>
  <c r="DD118" i="79" s="1"/>
  <c r="DB117" i="79"/>
  <c r="DD117" i="79" s="1"/>
  <c r="DB119" i="79"/>
  <c r="DD119" i="79" s="1"/>
  <c r="CR116" i="79"/>
  <c r="CT116" i="79" s="1"/>
  <c r="BX118" i="79"/>
  <c r="BZ118" i="79" s="1"/>
  <c r="BX119" i="79"/>
  <c r="BZ119" i="79" s="1"/>
  <c r="CH116" i="79"/>
  <c r="CJ116" i="79" s="1"/>
  <c r="AJ31" i="79"/>
  <c r="AL31" i="79" s="1"/>
  <c r="CH75" i="79"/>
  <c r="CJ75" i="79" s="1"/>
  <c r="CH76" i="79"/>
  <c r="CJ76" i="79" s="1"/>
  <c r="P33" i="79"/>
  <c r="R33" i="79" s="1"/>
  <c r="BD33" i="79"/>
  <c r="BF33" i="79" s="1"/>
  <c r="BD30" i="79"/>
  <c r="BF30" i="79" s="1"/>
  <c r="AT33" i="79"/>
  <c r="AV33" i="79" s="1"/>
  <c r="Z31" i="79"/>
  <c r="AB31" i="79" s="1"/>
  <c r="AT32" i="79"/>
  <c r="AV32" i="79" s="1"/>
  <c r="AT30" i="79"/>
  <c r="AV30" i="79" s="1"/>
  <c r="DD139" i="79"/>
  <c r="P31" i="79"/>
  <c r="BD31" i="79"/>
  <c r="CR31" i="79"/>
  <c r="CR30" i="79"/>
  <c r="CH33" i="79"/>
  <c r="BZ42" i="79"/>
  <c r="DN42" i="79"/>
  <c r="AL41" i="79"/>
  <c r="AL42" i="79" s="1"/>
  <c r="CR76" i="79"/>
  <c r="CT76" i="79" s="1"/>
  <c r="AJ116" i="79"/>
  <c r="BX116" i="79"/>
  <c r="DL116" i="79"/>
  <c r="P143" i="79"/>
  <c r="DB31" i="79"/>
  <c r="BD73" i="79"/>
  <c r="CR117" i="79"/>
  <c r="CT117" i="79" s="1"/>
  <c r="Z143" i="79"/>
  <c r="BN32" i="79"/>
  <c r="BN33" i="79"/>
  <c r="DL32" i="79"/>
  <c r="P76" i="79"/>
  <c r="R76" i="79" s="1"/>
  <c r="AT117" i="79"/>
  <c r="AV117" i="79" s="1"/>
  <c r="AT118" i="79"/>
  <c r="AV118" i="79" s="1"/>
  <c r="CH117" i="79"/>
  <c r="CJ117" i="79" s="1"/>
  <c r="CH118" i="79"/>
  <c r="CJ118" i="79" s="1"/>
  <c r="CH119" i="79"/>
  <c r="CJ119" i="79" s="1"/>
  <c r="AT143" i="79"/>
  <c r="AJ42" i="79"/>
  <c r="AJ139" i="79"/>
  <c r="Z74" i="79"/>
  <c r="AB74" i="79" s="1"/>
  <c r="Z75" i="79"/>
  <c r="AB75" i="79" s="1"/>
  <c r="Z76" i="79"/>
  <c r="AB76" i="79" s="1"/>
  <c r="BN74" i="79"/>
  <c r="BP74" i="79" s="1"/>
  <c r="BN75" i="79"/>
  <c r="BP75" i="79" s="1"/>
  <c r="BN76" i="79"/>
  <c r="BP76" i="79" s="1"/>
  <c r="DB74" i="79"/>
  <c r="DD74" i="79" s="1"/>
  <c r="DB75" i="79"/>
  <c r="DD75" i="79" s="1"/>
  <c r="DB76" i="79"/>
  <c r="DD76" i="79" s="1"/>
  <c r="DL119" i="79"/>
  <c r="DN119" i="79" s="1"/>
  <c r="AV137" i="79"/>
  <c r="AV143" i="79" s="1"/>
  <c r="DB140" i="79"/>
  <c r="DD140" i="79" s="1"/>
  <c r="DD125" i="79"/>
  <c r="DD128" i="79" s="1"/>
  <c r="Z32" i="79"/>
  <c r="Z33" i="79"/>
  <c r="DB32" i="79"/>
  <c r="DB33" i="79"/>
  <c r="AJ33" i="79"/>
  <c r="AJ30" i="79"/>
  <c r="BX33" i="79"/>
  <c r="BX30" i="79"/>
  <c r="DL33" i="79"/>
  <c r="DL30" i="79"/>
  <c r="AJ32" i="79"/>
  <c r="P118" i="79"/>
  <c r="R118" i="79" s="1"/>
  <c r="P119" i="79"/>
  <c r="R119" i="79" s="1"/>
  <c r="BD118" i="79"/>
  <c r="BF118" i="79" s="1"/>
  <c r="BD119" i="79"/>
  <c r="BF119" i="79" s="1"/>
  <c r="CR118" i="79"/>
  <c r="CT118" i="79" s="1"/>
  <c r="CR119" i="79"/>
  <c r="CT119" i="79" s="1"/>
  <c r="DB128" i="79"/>
  <c r="CR141" i="79"/>
  <c r="CT141" i="79" s="1"/>
  <c r="CT143" i="79" s="1"/>
  <c r="CT126" i="79"/>
  <c r="CT128" i="79" s="1"/>
  <c r="CR128" i="79"/>
  <c r="BD143" i="79"/>
  <c r="DL143" i="79"/>
  <c r="AJ73" i="79"/>
  <c r="BX73" i="79"/>
  <c r="DL73" i="79"/>
  <c r="AT74" i="79"/>
  <c r="AV74" i="79" s="1"/>
  <c r="CH74" i="79"/>
  <c r="CJ74" i="79" s="1"/>
  <c r="P75" i="79"/>
  <c r="R75" i="79" s="1"/>
  <c r="BD75" i="79"/>
  <c r="BF75" i="79" s="1"/>
  <c r="CR75" i="79"/>
  <c r="CT75" i="79" s="1"/>
  <c r="AT31" i="79"/>
  <c r="CH31" i="79"/>
  <c r="P32" i="79"/>
  <c r="BD32" i="79"/>
  <c r="CR32" i="79"/>
  <c r="Z116" i="79"/>
  <c r="BN116" i="79"/>
  <c r="DB116" i="79"/>
  <c r="AJ117" i="79"/>
  <c r="AL117" i="79" s="1"/>
  <c r="BX117" i="79"/>
  <c r="BZ117" i="79" s="1"/>
  <c r="DL117" i="79"/>
  <c r="DN117" i="79" s="1"/>
  <c r="BN143" i="79"/>
  <c r="AT73" i="79"/>
  <c r="CH73" i="79"/>
  <c r="DL128" i="79"/>
  <c r="DB141" i="79"/>
  <c r="DD141" i="79" s="1"/>
  <c r="L40" i="78"/>
  <c r="K10" i="41" s="1"/>
  <c r="L10" i="41" s="1"/>
  <c r="L40" i="77"/>
  <c r="K8" i="41" s="1"/>
  <c r="L8" i="41" s="1"/>
  <c r="L12" i="20"/>
  <c r="L10" i="20"/>
  <c r="L8" i="20"/>
  <c r="L8" i="58"/>
  <c r="L22" i="76"/>
  <c r="L29" i="76"/>
  <c r="L37" i="76" s="1"/>
  <c r="L28" i="76"/>
  <c r="L26" i="76"/>
  <c r="L20" i="76"/>
  <c r="L29" i="27"/>
  <c r="C18" i="74"/>
  <c r="L21" i="59"/>
  <c r="L22" i="59"/>
  <c r="L23" i="59"/>
  <c r="L24" i="59"/>
  <c r="L25" i="59"/>
  <c r="L26" i="59"/>
  <c r="L27" i="59"/>
  <c r="L28" i="59"/>
  <c r="L29" i="59"/>
  <c r="L30" i="59"/>
  <c r="L31" i="59"/>
  <c r="L32" i="59"/>
  <c r="L33" i="59"/>
  <c r="L34" i="59"/>
  <c r="L35" i="59"/>
  <c r="L36" i="59"/>
  <c r="L37" i="59"/>
  <c r="L38" i="59"/>
  <c r="L20" i="58"/>
  <c r="L21" i="58"/>
  <c r="L22" i="58"/>
  <c r="L23" i="58"/>
  <c r="L24" i="58"/>
  <c r="L25" i="58"/>
  <c r="L26" i="58"/>
  <c r="L27" i="58"/>
  <c r="L28" i="58"/>
  <c r="L29" i="58"/>
  <c r="L30" i="58"/>
  <c r="L31" i="58"/>
  <c r="L32" i="58"/>
  <c r="L33" i="58"/>
  <c r="L34" i="58"/>
  <c r="L35" i="58"/>
  <c r="L36" i="58"/>
  <c r="L37" i="58"/>
  <c r="L38" i="58"/>
  <c r="L17" i="57"/>
  <c r="L18" i="57"/>
  <c r="L19" i="57"/>
  <c r="L20" i="57"/>
  <c r="L21" i="57"/>
  <c r="L22" i="57"/>
  <c r="L23" i="57"/>
  <c r="L24" i="57"/>
  <c r="L25" i="57"/>
  <c r="L26" i="57"/>
  <c r="L27" i="57"/>
  <c r="L28" i="57"/>
  <c r="L29" i="57"/>
  <c r="L30" i="57"/>
  <c r="L31" i="57"/>
  <c r="L32" i="57"/>
  <c r="L33" i="57"/>
  <c r="L34" i="57"/>
  <c r="L35" i="57"/>
  <c r="L36" i="57"/>
  <c r="L37" i="57"/>
  <c r="L38" i="57"/>
  <c r="L28" i="55"/>
  <c r="L37" i="55"/>
  <c r="C16" i="74"/>
  <c r="C14" i="74"/>
  <c r="C12" i="74"/>
  <c r="C10" i="74"/>
  <c r="C8" i="74"/>
  <c r="L29" i="74"/>
  <c r="L37" i="74"/>
  <c r="L28" i="74"/>
  <c r="L26" i="74"/>
  <c r="L24" i="74"/>
  <c r="L22" i="74"/>
  <c r="L20" i="74"/>
  <c r="L8" i="11"/>
  <c r="L20" i="59"/>
  <c r="L34" i="42"/>
  <c r="L29" i="73"/>
  <c r="L37" i="73"/>
  <c r="L28" i="73"/>
  <c r="L26" i="73"/>
  <c r="L24" i="73"/>
  <c r="L22" i="73"/>
  <c r="L20" i="73"/>
  <c r="L18" i="73"/>
  <c r="L16" i="73"/>
  <c r="L14" i="73"/>
  <c r="L12" i="73"/>
  <c r="L10" i="73"/>
  <c r="L8" i="73"/>
  <c r="L40" i="73" s="1"/>
  <c r="L29" i="71"/>
  <c r="L37" i="71"/>
  <c r="L28" i="71"/>
  <c r="L26" i="71"/>
  <c r="L24" i="71"/>
  <c r="L22" i="71"/>
  <c r="L20" i="71"/>
  <c r="L18" i="71"/>
  <c r="L16" i="71"/>
  <c r="L14" i="71"/>
  <c r="L12" i="71"/>
  <c r="L10" i="71"/>
  <c r="L8" i="71"/>
  <c r="L40" i="71" s="1"/>
  <c r="K18" i="74" s="1"/>
  <c r="L18" i="74" s="1"/>
  <c r="L8" i="70"/>
  <c r="L40" i="70" s="1"/>
  <c r="K16" i="74" s="1"/>
  <c r="L16" i="74" s="1"/>
  <c r="L29" i="70"/>
  <c r="L37" i="70"/>
  <c r="L28" i="70"/>
  <c r="L26" i="70"/>
  <c r="L24" i="70"/>
  <c r="L22" i="70"/>
  <c r="L20" i="70"/>
  <c r="L18" i="70"/>
  <c r="L16" i="70"/>
  <c r="L14" i="70"/>
  <c r="L12" i="70"/>
  <c r="L10" i="70"/>
  <c r="L29" i="69"/>
  <c r="L37" i="69"/>
  <c r="L28" i="69"/>
  <c r="L26" i="69"/>
  <c r="L24" i="69"/>
  <c r="L22" i="69"/>
  <c r="L20" i="69"/>
  <c r="L18" i="69"/>
  <c r="L16" i="69"/>
  <c r="L14" i="69"/>
  <c r="L12" i="69"/>
  <c r="L10" i="69"/>
  <c r="L8" i="69"/>
  <c r="L40" i="69" s="1"/>
  <c r="K14" i="74" s="1"/>
  <c r="L14" i="74" s="1"/>
  <c r="L29" i="68"/>
  <c r="L37" i="68"/>
  <c r="L28" i="68"/>
  <c r="L26" i="68"/>
  <c r="L24" i="68"/>
  <c r="L22" i="68"/>
  <c r="L20" i="68"/>
  <c r="L18" i="68"/>
  <c r="L16" i="68"/>
  <c r="L14" i="68"/>
  <c r="L12" i="68"/>
  <c r="L10" i="68"/>
  <c r="L8" i="68"/>
  <c r="L40" i="68"/>
  <c r="K12" i="74"/>
  <c r="L12" i="74"/>
  <c r="L29" i="67"/>
  <c r="L37" i="67"/>
  <c r="L28" i="67"/>
  <c r="L26" i="67"/>
  <c r="L24" i="67"/>
  <c r="L22" i="67"/>
  <c r="L20" i="67"/>
  <c r="L18" i="67"/>
  <c r="L16" i="67"/>
  <c r="L14" i="67"/>
  <c r="L12" i="67"/>
  <c r="L10" i="67"/>
  <c r="L8" i="67"/>
  <c r="L40" i="67" s="1"/>
  <c r="K10" i="74" s="1"/>
  <c r="L10" i="74" s="1"/>
  <c r="L29" i="66"/>
  <c r="L37" i="66"/>
  <c r="L28" i="66"/>
  <c r="L26" i="66"/>
  <c r="L24" i="66"/>
  <c r="L22" i="66"/>
  <c r="L20" i="66"/>
  <c r="L18" i="66"/>
  <c r="L16" i="66"/>
  <c r="L14" i="66"/>
  <c r="L12" i="66"/>
  <c r="L10" i="66"/>
  <c r="L8" i="66"/>
  <c r="J36" i="5"/>
  <c r="L29" i="65"/>
  <c r="L37" i="65"/>
  <c r="L28" i="65"/>
  <c r="L26" i="65"/>
  <c r="L24" i="65"/>
  <c r="L22" i="65"/>
  <c r="L20" i="65"/>
  <c r="L18" i="65"/>
  <c r="L16" i="65"/>
  <c r="L14" i="65"/>
  <c r="L12" i="65"/>
  <c r="L10" i="65"/>
  <c r="L8" i="65"/>
  <c r="L40" i="65" s="1"/>
  <c r="I34" i="5" s="1"/>
  <c r="J34" i="5" s="1"/>
  <c r="L29" i="64"/>
  <c r="L37" i="64"/>
  <c r="L28" i="64"/>
  <c r="L26" i="64"/>
  <c r="L24" i="64"/>
  <c r="L22" i="64"/>
  <c r="L20" i="64"/>
  <c r="L18" i="64"/>
  <c r="L16" i="64"/>
  <c r="L14" i="64"/>
  <c r="L12" i="64"/>
  <c r="L10" i="64"/>
  <c r="L8" i="64"/>
  <c r="L40" i="64" s="1"/>
  <c r="I32" i="5" s="1"/>
  <c r="J32" i="5" s="1"/>
  <c r="L29" i="63"/>
  <c r="L37" i="63"/>
  <c r="L28" i="63"/>
  <c r="L26" i="63"/>
  <c r="L24" i="63"/>
  <c r="L22" i="63"/>
  <c r="L20" i="63"/>
  <c r="L18" i="63"/>
  <c r="L16" i="63"/>
  <c r="L14" i="63"/>
  <c r="L12" i="63"/>
  <c r="L10" i="63"/>
  <c r="L8" i="63"/>
  <c r="L40" i="63" s="1"/>
  <c r="I30" i="5" s="1"/>
  <c r="J30" i="5" s="1"/>
  <c r="L29" i="62"/>
  <c r="L37" i="62"/>
  <c r="L28" i="62"/>
  <c r="L26" i="62"/>
  <c r="L24" i="62"/>
  <c r="L22" i="62"/>
  <c r="L20" i="62"/>
  <c r="L18" i="62"/>
  <c r="L16" i="62"/>
  <c r="L14" i="62"/>
  <c r="L12" i="62"/>
  <c r="L10" i="62"/>
  <c r="L8" i="62"/>
  <c r="L40" i="62" s="1"/>
  <c r="I28" i="5" s="1"/>
  <c r="J28" i="5" s="1"/>
  <c r="L29" i="61"/>
  <c r="L37" i="61"/>
  <c r="L28" i="61"/>
  <c r="L26" i="61"/>
  <c r="L24" i="61"/>
  <c r="L22" i="61"/>
  <c r="L20" i="61"/>
  <c r="L18" i="61"/>
  <c r="L16" i="61"/>
  <c r="L14" i="61"/>
  <c r="L12" i="61"/>
  <c r="L10" i="61"/>
  <c r="L8" i="61"/>
  <c r="L40" i="61" s="1"/>
  <c r="I26" i="5" s="1"/>
  <c r="J26" i="5" s="1"/>
  <c r="L29" i="60"/>
  <c r="L37" i="60"/>
  <c r="L28" i="60"/>
  <c r="L26" i="60"/>
  <c r="L24" i="60"/>
  <c r="L22" i="60"/>
  <c r="L20" i="60"/>
  <c r="L18" i="60"/>
  <c r="L16" i="60"/>
  <c r="L14" i="60"/>
  <c r="L12" i="60"/>
  <c r="L10" i="60"/>
  <c r="L8" i="60"/>
  <c r="L19" i="59"/>
  <c r="L18" i="59"/>
  <c r="L17" i="59"/>
  <c r="L16" i="59"/>
  <c r="L15" i="59"/>
  <c r="L14" i="59"/>
  <c r="L13" i="59"/>
  <c r="L12" i="59"/>
  <c r="L11" i="59"/>
  <c r="L10" i="59"/>
  <c r="L9" i="59"/>
  <c r="L40" i="59" s="1"/>
  <c r="K22" i="26" s="1"/>
  <c r="L22" i="26" s="1"/>
  <c r="L8" i="59"/>
  <c r="L19" i="58"/>
  <c r="L18" i="58"/>
  <c r="L17" i="58"/>
  <c r="L16" i="58"/>
  <c r="L15" i="58"/>
  <c r="L14" i="58"/>
  <c r="L13" i="58"/>
  <c r="L12" i="58"/>
  <c r="L11" i="58"/>
  <c r="L10" i="58"/>
  <c r="L9" i="58"/>
  <c r="L16" i="57"/>
  <c r="L15" i="57"/>
  <c r="L14" i="57"/>
  <c r="L13" i="57"/>
  <c r="L12" i="57"/>
  <c r="L11" i="57"/>
  <c r="L10" i="57"/>
  <c r="L9" i="57"/>
  <c r="L8" i="57"/>
  <c r="L40" i="57" s="1"/>
  <c r="K16" i="26" s="1"/>
  <c r="L16" i="26" s="1"/>
  <c r="L28" i="42"/>
  <c r="L20" i="42"/>
  <c r="L10" i="10"/>
  <c r="L26" i="42"/>
  <c r="L9" i="55"/>
  <c r="L10" i="55"/>
  <c r="L11" i="55"/>
  <c r="L12" i="55"/>
  <c r="L13" i="55"/>
  <c r="L14" i="55"/>
  <c r="L15" i="55"/>
  <c r="L16" i="55"/>
  <c r="L17" i="55"/>
  <c r="L18" i="55"/>
  <c r="L19" i="55"/>
  <c r="L20" i="55"/>
  <c r="L21" i="55"/>
  <c r="L23" i="55"/>
  <c r="L24" i="55"/>
  <c r="L25" i="55"/>
  <c r="L26" i="55"/>
  <c r="L8" i="55"/>
  <c r="L37" i="42"/>
  <c r="L29" i="41"/>
  <c r="L37" i="41"/>
  <c r="L28" i="41"/>
  <c r="L26" i="41"/>
  <c r="L24" i="41"/>
  <c r="L22" i="41"/>
  <c r="L20" i="41"/>
  <c r="L29" i="40"/>
  <c r="L37" i="40"/>
  <c r="L37" i="27"/>
  <c r="L18" i="26"/>
  <c r="L29" i="26"/>
  <c r="L37" i="26"/>
  <c r="L28" i="26"/>
  <c r="L26" i="26"/>
  <c r="L24" i="26"/>
  <c r="L29" i="25"/>
  <c r="L37" i="25"/>
  <c r="L28" i="25"/>
  <c r="L26" i="25"/>
  <c r="L24" i="25"/>
  <c r="L22" i="25"/>
  <c r="L20" i="25"/>
  <c r="L18" i="25"/>
  <c r="L16" i="25"/>
  <c r="L14" i="25"/>
  <c r="L12" i="25"/>
  <c r="L10" i="25"/>
  <c r="L8" i="25"/>
  <c r="L40" i="25" s="1"/>
  <c r="I18" i="5" s="1"/>
  <c r="J18" i="5" s="1"/>
  <c r="L29" i="24"/>
  <c r="L37" i="24"/>
  <c r="L28" i="24"/>
  <c r="L26" i="24"/>
  <c r="L24" i="24"/>
  <c r="L22" i="24"/>
  <c r="L20" i="24"/>
  <c r="L18" i="24"/>
  <c r="L16" i="24"/>
  <c r="L14" i="24"/>
  <c r="L12" i="24"/>
  <c r="L10" i="24"/>
  <c r="L8" i="24"/>
  <c r="L40" i="24" s="1"/>
  <c r="C14" i="5"/>
  <c r="L29" i="23"/>
  <c r="L37" i="23"/>
  <c r="L28" i="23"/>
  <c r="L26" i="23"/>
  <c r="L24" i="23"/>
  <c r="L22" i="23"/>
  <c r="L20" i="23"/>
  <c r="L18" i="23"/>
  <c r="L16" i="23"/>
  <c r="L14" i="23"/>
  <c r="L12" i="23"/>
  <c r="L10" i="23"/>
  <c r="L8" i="23"/>
  <c r="C12" i="5"/>
  <c r="L29" i="22"/>
  <c r="L37" i="22"/>
  <c r="L28" i="22"/>
  <c r="L26" i="22"/>
  <c r="L24" i="22"/>
  <c r="L22" i="22"/>
  <c r="L20" i="22"/>
  <c r="L18" i="22"/>
  <c r="L16" i="22"/>
  <c r="L14" i="22"/>
  <c r="L12" i="22"/>
  <c r="L10" i="22"/>
  <c r="L8" i="22"/>
  <c r="C10" i="5"/>
  <c r="L10" i="21"/>
  <c r="L29" i="21"/>
  <c r="L37" i="21"/>
  <c r="L28" i="21"/>
  <c r="L26" i="21"/>
  <c r="L24" i="21"/>
  <c r="L22" i="21"/>
  <c r="L20" i="21"/>
  <c r="L18" i="21"/>
  <c r="L16" i="21"/>
  <c r="L14" i="21"/>
  <c r="L12" i="21"/>
  <c r="L8" i="21"/>
  <c r="C8" i="5"/>
  <c r="L18" i="20"/>
  <c r="L16" i="20"/>
  <c r="L14" i="20"/>
  <c r="L29" i="20"/>
  <c r="L37" i="20"/>
  <c r="L28" i="20"/>
  <c r="L26" i="20"/>
  <c r="L24" i="20"/>
  <c r="L22" i="20"/>
  <c r="C6" i="4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9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C10" i="4"/>
  <c r="L7" i="11"/>
  <c r="L6" i="11"/>
  <c r="L5" i="11"/>
  <c r="L6" i="10"/>
  <c r="L5" i="10"/>
  <c r="J11" i="4"/>
  <c r="J31" i="4"/>
  <c r="J29" i="4"/>
  <c r="J39" i="4"/>
  <c r="J40" i="4"/>
  <c r="J7" i="4"/>
  <c r="J8" i="4"/>
  <c r="J5" i="4"/>
  <c r="J6" i="4"/>
  <c r="J37" i="5"/>
  <c r="L29" i="11"/>
  <c r="L37" i="11" s="1"/>
  <c r="L40" i="66"/>
  <c r="K8" i="74" s="1"/>
  <c r="L8" i="74" s="1"/>
  <c r="DD143" i="79" l="1"/>
  <c r="BN131" i="79"/>
  <c r="BP131" i="79" s="1"/>
  <c r="P131" i="79"/>
  <c r="L40" i="74"/>
  <c r="K8" i="10" s="1"/>
  <c r="L8" i="10" s="1"/>
  <c r="L40" i="11"/>
  <c r="J12" i="4" s="1"/>
  <c r="L40" i="60"/>
  <c r="I24" i="5" s="1"/>
  <c r="J24" i="5" s="1"/>
  <c r="L40" i="58"/>
  <c r="K20" i="26" s="1"/>
  <c r="L20" i="26" s="1"/>
  <c r="I16" i="5"/>
  <c r="J16" i="5" s="1"/>
  <c r="L40" i="23"/>
  <c r="I14" i="5" s="1"/>
  <c r="J14" i="5" s="1"/>
  <c r="L40" i="22"/>
  <c r="I12" i="5" s="1"/>
  <c r="J12" i="5" s="1"/>
  <c r="L40" i="21"/>
  <c r="I10" i="5" s="1"/>
  <c r="J10" i="5" s="1"/>
  <c r="L40" i="55"/>
  <c r="K20" i="20"/>
  <c r="L20" i="20" s="1"/>
  <c r="CR77" i="79"/>
  <c r="CJ120" i="79"/>
  <c r="BN144" i="79"/>
  <c r="K18" i="42" s="1"/>
  <c r="L18" i="42" s="1"/>
  <c r="G18" i="76"/>
  <c r="L18" i="76" s="1"/>
  <c r="G8" i="76"/>
  <c r="L8" i="76" s="1"/>
  <c r="K8" i="42"/>
  <c r="L8" i="42" s="1"/>
  <c r="BD144" i="79"/>
  <c r="K16" i="42" s="1"/>
  <c r="L16" i="42" s="1"/>
  <c r="G16" i="76"/>
  <c r="L16" i="76" s="1"/>
  <c r="Z144" i="79"/>
  <c r="K10" i="42" s="1"/>
  <c r="L10" i="42" s="1"/>
  <c r="G10" i="76"/>
  <c r="L10" i="76" s="1"/>
  <c r="G14" i="76"/>
  <c r="L14" i="76" s="1"/>
  <c r="AT144" i="79"/>
  <c r="K14" i="42" s="1"/>
  <c r="L14" i="42" s="1"/>
  <c r="BX133" i="79"/>
  <c r="BZ133" i="79" s="1"/>
  <c r="CH131" i="79"/>
  <c r="CJ131" i="79" s="1"/>
  <c r="AT131" i="79"/>
  <c r="AV131" i="79" s="1"/>
  <c r="BN132" i="79"/>
  <c r="BP132" i="79" s="1"/>
  <c r="AT134" i="79"/>
  <c r="AV134" i="79" s="1"/>
  <c r="BP77" i="79"/>
  <c r="BN34" i="79"/>
  <c r="P134" i="79"/>
  <c r="R134" i="79" s="1"/>
  <c r="BF120" i="79"/>
  <c r="AL33" i="79"/>
  <c r="AJ134" i="79"/>
  <c r="AL134" i="79" s="1"/>
  <c r="BD77" i="79"/>
  <c r="BF73" i="79"/>
  <c r="BF77" i="79" s="1"/>
  <c r="R32" i="79"/>
  <c r="P133" i="79"/>
  <c r="R133" i="79" s="1"/>
  <c r="DN73" i="79"/>
  <c r="DN77" i="79" s="1"/>
  <c r="DL77" i="79"/>
  <c r="AJ133" i="79"/>
  <c r="AL133" i="79" s="1"/>
  <c r="AL32" i="79"/>
  <c r="DD33" i="79"/>
  <c r="DB134" i="79"/>
  <c r="DD134" i="79" s="1"/>
  <c r="P77" i="79"/>
  <c r="R73" i="79"/>
  <c r="R77" i="79" s="1"/>
  <c r="BZ116" i="79"/>
  <c r="BZ120" i="79" s="1"/>
  <c r="BX120" i="79"/>
  <c r="CH134" i="79"/>
  <c r="CJ134" i="79" s="1"/>
  <c r="CJ33" i="79"/>
  <c r="BD131" i="79"/>
  <c r="AT120" i="79"/>
  <c r="P34" i="79"/>
  <c r="CJ31" i="79"/>
  <c r="CH132" i="79"/>
  <c r="CJ132" i="79" s="1"/>
  <c r="BZ73" i="79"/>
  <c r="BZ77" i="79" s="1"/>
  <c r="BX77" i="79"/>
  <c r="R116" i="79"/>
  <c r="R120" i="79" s="1"/>
  <c r="P120" i="79"/>
  <c r="AB30" i="79"/>
  <c r="Z34" i="79"/>
  <c r="Z131" i="79"/>
  <c r="DD32" i="79"/>
  <c r="DB133" i="79"/>
  <c r="DD133" i="79" s="1"/>
  <c r="CH34" i="79"/>
  <c r="DB132" i="79"/>
  <c r="DD132" i="79" s="1"/>
  <c r="DD31" i="79"/>
  <c r="AL116" i="79"/>
  <c r="AL120" i="79" s="1"/>
  <c r="AJ120" i="79"/>
  <c r="CR131" i="79"/>
  <c r="CR34" i="79"/>
  <c r="CT30" i="79"/>
  <c r="AB77" i="79"/>
  <c r="DL132" i="79"/>
  <c r="DN132" i="79" s="1"/>
  <c r="CH133" i="79"/>
  <c r="CJ133" i="79" s="1"/>
  <c r="AV31" i="79"/>
  <c r="AV34" i="79" s="1"/>
  <c r="AT132" i="79"/>
  <c r="AV132" i="79" s="1"/>
  <c r="AL73" i="79"/>
  <c r="AL77" i="79" s="1"/>
  <c r="AJ77" i="79"/>
  <c r="DN30" i="79"/>
  <c r="DL34" i="79"/>
  <c r="DL131" i="79"/>
  <c r="AB33" i="79"/>
  <c r="Z134" i="79"/>
  <c r="AB134" i="79" s="1"/>
  <c r="BD134" i="79"/>
  <c r="BF134" i="79" s="1"/>
  <c r="DL133" i="79"/>
  <c r="DN133" i="79" s="1"/>
  <c r="DN32" i="79"/>
  <c r="CT31" i="79"/>
  <c r="CR132" i="79"/>
  <c r="CT132" i="79" s="1"/>
  <c r="Z77" i="79"/>
  <c r="BX132" i="79"/>
  <c r="BZ132" i="79" s="1"/>
  <c r="DD116" i="79"/>
  <c r="DD120" i="79" s="1"/>
  <c r="DB120" i="79"/>
  <c r="DN33" i="79"/>
  <c r="DL134" i="79"/>
  <c r="DN134" i="79" s="1"/>
  <c r="AB32" i="79"/>
  <c r="Z133" i="79"/>
  <c r="AB133" i="79" s="1"/>
  <c r="BP33" i="79"/>
  <c r="BN134" i="79"/>
  <c r="BP134" i="79" s="1"/>
  <c r="AV120" i="79"/>
  <c r="BF31" i="79"/>
  <c r="BD132" i="79"/>
  <c r="BF132" i="79" s="1"/>
  <c r="CR120" i="79"/>
  <c r="DD77" i="79"/>
  <c r="BP116" i="79"/>
  <c r="BP120" i="79" s="1"/>
  <c r="BN120" i="79"/>
  <c r="BZ30" i="79"/>
  <c r="BX34" i="79"/>
  <c r="BX131" i="79"/>
  <c r="C144" i="79"/>
  <c r="BP32" i="79"/>
  <c r="BN133" i="79"/>
  <c r="BP133" i="79" s="1"/>
  <c r="AT133" i="79"/>
  <c r="AV133" i="79" s="1"/>
  <c r="R31" i="79"/>
  <c r="P132" i="79"/>
  <c r="R132" i="79" s="1"/>
  <c r="CT120" i="79"/>
  <c r="DB77" i="79"/>
  <c r="DB34" i="79"/>
  <c r="DN116" i="79"/>
  <c r="DN120" i="79" s="1"/>
  <c r="DL120" i="79"/>
  <c r="CJ73" i="79"/>
  <c r="CJ77" i="79" s="1"/>
  <c r="CH77" i="79"/>
  <c r="AB116" i="79"/>
  <c r="AB120" i="79" s="1"/>
  <c r="Z120" i="79"/>
  <c r="BZ33" i="79"/>
  <c r="BX134" i="79"/>
  <c r="BZ134" i="79" s="1"/>
  <c r="AL139" i="79"/>
  <c r="AL143" i="79" s="1"/>
  <c r="AJ143" i="79"/>
  <c r="AJ132" i="79"/>
  <c r="AL132" i="79" s="1"/>
  <c r="Z132" i="79"/>
  <c r="AB132" i="79" s="1"/>
  <c r="CR134" i="79"/>
  <c r="CT134" i="79" s="1"/>
  <c r="DB131" i="79"/>
  <c r="BF32" i="79"/>
  <c r="BD133" i="79"/>
  <c r="BF133" i="79" s="1"/>
  <c r="BD34" i="79"/>
  <c r="AV73" i="79"/>
  <c r="AV77" i="79" s="1"/>
  <c r="AT77" i="79"/>
  <c r="CT32" i="79"/>
  <c r="CR133" i="79"/>
  <c r="CT133" i="79" s="1"/>
  <c r="AL30" i="79"/>
  <c r="AJ34" i="79"/>
  <c r="AJ131" i="79"/>
  <c r="BN77" i="79"/>
  <c r="CT73" i="79"/>
  <c r="CT77" i="79" s="1"/>
  <c r="BD120" i="79"/>
  <c r="AT34" i="79"/>
  <c r="DB143" i="79"/>
  <c r="CH120" i="79"/>
  <c r="L40" i="20"/>
  <c r="I8" i="5" s="1"/>
  <c r="J8" i="5" s="1"/>
  <c r="L7" i="10" l="1"/>
  <c r="L29" i="10" s="1"/>
  <c r="L37" i="10" s="1"/>
  <c r="P135" i="79"/>
  <c r="G8" i="40" s="1"/>
  <c r="L8" i="40" s="1"/>
  <c r="G24" i="76"/>
  <c r="L24" i="76" s="1"/>
  <c r="CR144" i="79"/>
  <c r="K24" i="42" s="1"/>
  <c r="L24" i="42" s="1"/>
  <c r="G12" i="76"/>
  <c r="AJ144" i="79"/>
  <c r="CJ135" i="79"/>
  <c r="K22" i="27" s="1"/>
  <c r="L22" i="27" s="1"/>
  <c r="BP135" i="79"/>
  <c r="K18" i="27" s="1"/>
  <c r="L18" i="27" s="1"/>
  <c r="AV135" i="79"/>
  <c r="K14" i="27" s="1"/>
  <c r="L14" i="27" s="1"/>
  <c r="DN34" i="79"/>
  <c r="CJ34" i="79"/>
  <c r="AL34" i="79"/>
  <c r="DD34" i="79"/>
  <c r="BF34" i="79"/>
  <c r="BZ34" i="79"/>
  <c r="R34" i="79"/>
  <c r="CT34" i="79"/>
  <c r="CT131" i="79"/>
  <c r="CT135" i="79" s="1"/>
  <c r="K24" i="27" s="1"/>
  <c r="L24" i="27" s="1"/>
  <c r="CR135" i="79"/>
  <c r="G24" i="40" s="1"/>
  <c r="L24" i="40" s="1"/>
  <c r="Z135" i="79"/>
  <c r="G10" i="40" s="1"/>
  <c r="L10" i="40" s="1"/>
  <c r="AB131" i="79"/>
  <c r="AB135" i="79" s="1"/>
  <c r="K10" i="27" s="1"/>
  <c r="L10" i="27" s="1"/>
  <c r="BP34" i="79"/>
  <c r="DN131" i="79"/>
  <c r="DN135" i="79" s="1"/>
  <c r="K28" i="27" s="1"/>
  <c r="L28" i="27" s="1"/>
  <c r="DL135" i="79"/>
  <c r="G28" i="40" s="1"/>
  <c r="L28" i="40" s="1"/>
  <c r="R131" i="79"/>
  <c r="R135" i="79" s="1"/>
  <c r="K8" i="27" s="1"/>
  <c r="AB34" i="79"/>
  <c r="AT135" i="79"/>
  <c r="G14" i="40" s="1"/>
  <c r="L14" i="40" s="1"/>
  <c r="BX135" i="79"/>
  <c r="G20" i="40" s="1"/>
  <c r="L20" i="40" s="1"/>
  <c r="BZ131" i="79"/>
  <c r="BZ135" i="79" s="1"/>
  <c r="K20" i="27" s="1"/>
  <c r="L20" i="27" s="1"/>
  <c r="AL131" i="79"/>
  <c r="AL135" i="79" s="1"/>
  <c r="K12" i="27" s="1"/>
  <c r="L12" i="27" s="1"/>
  <c r="AJ135" i="79"/>
  <c r="G12" i="40" s="1"/>
  <c r="L12" i="40" s="1"/>
  <c r="BN135" i="79"/>
  <c r="G18" i="40" s="1"/>
  <c r="L18" i="40" s="1"/>
  <c r="DD131" i="79"/>
  <c r="DD135" i="79" s="1"/>
  <c r="K26" i="27" s="1"/>
  <c r="L26" i="27" s="1"/>
  <c r="DB135" i="79"/>
  <c r="G26" i="40" s="1"/>
  <c r="L26" i="40" s="1"/>
  <c r="BD135" i="79"/>
  <c r="G16" i="40" s="1"/>
  <c r="L16" i="40" s="1"/>
  <c r="BF131" i="79"/>
  <c r="BF135" i="79" s="1"/>
  <c r="K16" i="27" s="1"/>
  <c r="L16" i="27" s="1"/>
  <c r="CH135" i="79"/>
  <c r="G22" i="40" s="1"/>
  <c r="L22" i="40" s="1"/>
  <c r="L32" i="42"/>
  <c r="L30" i="42"/>
  <c r="L40" i="10" l="1"/>
  <c r="I14" i="4" s="1"/>
  <c r="J14" i="4" s="1"/>
  <c r="G40" i="76"/>
  <c r="L12" i="76"/>
  <c r="L40" i="76" s="1"/>
  <c r="K12" i="42"/>
  <c r="L12" i="42" s="1"/>
  <c r="L40" i="42" s="1"/>
  <c r="K12" i="41" s="1"/>
  <c r="L12" i="41" s="1"/>
  <c r="C145" i="79"/>
  <c r="L40" i="40"/>
  <c r="K12" i="26" s="1"/>
  <c r="L12" i="26" s="1"/>
  <c r="L8" i="27"/>
  <c r="L40" i="27" s="1"/>
  <c r="K8" i="26" s="1"/>
  <c r="L8" i="26" s="1"/>
  <c r="C135" i="79"/>
  <c r="G14" i="26" s="1"/>
  <c r="I14" i="41" l="1"/>
  <c r="L14" i="41" s="1"/>
  <c r="I16" i="41"/>
  <c r="L16" i="41" s="1"/>
  <c r="I18" i="41"/>
  <c r="L18" i="41" s="1"/>
  <c r="I10" i="26"/>
  <c r="L10" i="26" s="1"/>
  <c r="L14" i="26"/>
  <c r="L40" i="41" l="1"/>
  <c r="I22" i="5" s="1"/>
  <c r="J22" i="5" s="1"/>
  <c r="L40" i="26"/>
  <c r="I20" i="5" s="1"/>
  <c r="J20" i="5" s="1"/>
  <c r="J40" i="5" l="1"/>
  <c r="I10" i="4" s="1"/>
  <c r="J10" i="4" s="1"/>
  <c r="J30" i="4" s="1"/>
  <c r="K32" i="4" s="1"/>
  <c r="J9" i="4" l="1"/>
  <c r="J32" i="4"/>
  <c r="J34" i="4" s="1"/>
  <c r="J36" i="4" s="1"/>
  <c r="J38" i="4" s="1"/>
  <c r="J41" i="4" s="1"/>
  <c r="G19" i="2" s="1"/>
</calcChain>
</file>

<file path=xl/sharedStrings.xml><?xml version="1.0" encoding="utf-8"?>
<sst xmlns="http://schemas.openxmlformats.org/spreadsheetml/2006/main" count="6374" uniqueCount="474">
  <si>
    <t>記号</t>
  </si>
  <si>
    <t>名　　称　　・　　寸　　法</t>
  </si>
  <si>
    <t>数　量</t>
  </si>
  <si>
    <t>単　位</t>
  </si>
  <si>
    <t>単　価</t>
  </si>
  <si>
    <t>金　額</t>
  </si>
  <si>
    <t>摘　　　　　要</t>
  </si>
  <si>
    <t>式</t>
    <rPh sb="0" eb="1">
      <t>シキ</t>
    </rPh>
    <phoneticPr fontId="2"/>
  </si>
  <si>
    <t>内  訳  書</t>
    <rPh sb="0" eb="1">
      <t>ウチ</t>
    </rPh>
    <rPh sb="3" eb="4">
      <t>ヤク</t>
    </rPh>
    <rPh sb="6" eb="7">
      <t>ショ</t>
    </rPh>
    <phoneticPr fontId="2"/>
  </si>
  <si>
    <t>設計事業費</t>
    <rPh sb="0" eb="2">
      <t>セッケイ</t>
    </rPh>
    <rPh sb="2" eb="5">
      <t>ジギョウヒ</t>
    </rPh>
    <phoneticPr fontId="2"/>
  </si>
  <si>
    <t>式</t>
    <rPh sb="0" eb="1">
      <t>シキ</t>
    </rPh>
    <phoneticPr fontId="2"/>
  </si>
  <si>
    <t>計</t>
    <rPh sb="0" eb="1">
      <t>ケイ</t>
    </rPh>
    <phoneticPr fontId="2"/>
  </si>
  <si>
    <t>代価表</t>
    <rPh sb="0" eb="2">
      <t>ダイカ</t>
    </rPh>
    <rPh sb="2" eb="3">
      <t>ヒョウ</t>
    </rPh>
    <phoneticPr fontId="2"/>
  </si>
  <si>
    <t>業務価格</t>
    <rPh sb="0" eb="2">
      <t>ギョウム</t>
    </rPh>
    <rPh sb="2" eb="4">
      <t>カカク</t>
    </rPh>
    <phoneticPr fontId="2"/>
  </si>
  <si>
    <t>代価表第１号</t>
    <rPh sb="0" eb="2">
      <t>ダイカ</t>
    </rPh>
    <rPh sb="2" eb="3">
      <t>ヒョウ</t>
    </rPh>
    <rPh sb="3" eb="4">
      <t>ダイ</t>
    </rPh>
    <rPh sb="5" eb="6">
      <t>ゴウ</t>
    </rPh>
    <phoneticPr fontId="2"/>
  </si>
  <si>
    <t>代価表第２号</t>
    <rPh sb="0" eb="2">
      <t>ダイカ</t>
    </rPh>
    <rPh sb="2" eb="3">
      <t>ヒョウ</t>
    </rPh>
    <rPh sb="3" eb="4">
      <t>ダイ</t>
    </rPh>
    <rPh sb="5" eb="6">
      <t>ゴウ</t>
    </rPh>
    <phoneticPr fontId="2"/>
  </si>
  <si>
    <t>代価表第３号</t>
    <rPh sb="0" eb="2">
      <t>ダイカ</t>
    </rPh>
    <rPh sb="2" eb="3">
      <t>ヒョウ</t>
    </rPh>
    <rPh sb="3" eb="4">
      <t>ダイ</t>
    </rPh>
    <rPh sb="5" eb="6">
      <t>ゴウ</t>
    </rPh>
    <phoneticPr fontId="2"/>
  </si>
  <si>
    <t>運営管理費</t>
    <rPh sb="0" eb="5">
      <t>ウンエイカンリヒ</t>
    </rPh>
    <phoneticPr fontId="2"/>
  </si>
  <si>
    <t>直接人件費・直接経費×10％</t>
    <rPh sb="0" eb="2">
      <t>チョクセツ</t>
    </rPh>
    <rPh sb="2" eb="5">
      <t>ジンケンヒ</t>
    </rPh>
    <rPh sb="6" eb="8">
      <t>チョクセツ</t>
    </rPh>
    <rPh sb="8" eb="10">
      <t>ケイヒ</t>
    </rPh>
    <phoneticPr fontId="2"/>
  </si>
  <si>
    <t>金</t>
    <rPh sb="0" eb="1">
      <t>キン</t>
    </rPh>
    <phoneticPr fontId="2"/>
  </si>
  <si>
    <t>円</t>
    <rPh sb="0" eb="1">
      <t>エン</t>
    </rPh>
    <phoneticPr fontId="2"/>
  </si>
  <si>
    <t>委託年度</t>
    <rPh sb="0" eb="4">
      <t>イタクネンド</t>
    </rPh>
    <phoneticPr fontId="2"/>
  </si>
  <si>
    <t>契約期間</t>
    <rPh sb="0" eb="4">
      <t>ケイヤクキカン</t>
    </rPh>
    <phoneticPr fontId="2"/>
  </si>
  <si>
    <t>業務名</t>
    <rPh sb="0" eb="3">
      <t>ギョウムメイ</t>
    </rPh>
    <phoneticPr fontId="2"/>
  </si>
  <si>
    <t>業　　務　　設　　計　　書</t>
    <rPh sb="0" eb="1">
      <t>ギョウ</t>
    </rPh>
    <rPh sb="3" eb="4">
      <t>ツトム</t>
    </rPh>
    <rPh sb="6" eb="7">
      <t>セツ</t>
    </rPh>
    <rPh sb="9" eb="10">
      <t>ケイ</t>
    </rPh>
    <rPh sb="12" eb="13">
      <t>ショ</t>
    </rPh>
    <phoneticPr fontId="2"/>
  </si>
  <si>
    <t>わたSHIGA輝く国スポ守山市輸送および弁当調達実施運営等業務</t>
    <rPh sb="20" eb="28">
      <t>ベントウチョウタツジッシウンエイ</t>
    </rPh>
    <rPh sb="28" eb="29">
      <t>トウ</t>
    </rPh>
    <phoneticPr fontId="2"/>
  </si>
  <si>
    <t>契約締結日から令和７年11月28日まで</t>
    <rPh sb="0" eb="2">
      <t>ケイヤク</t>
    </rPh>
    <rPh sb="2" eb="4">
      <t>テイケツ</t>
    </rPh>
    <rPh sb="4" eb="5">
      <t>ビ</t>
    </rPh>
    <rPh sb="7" eb="9">
      <t>レイワ</t>
    </rPh>
    <rPh sb="10" eb="11">
      <t>ネン</t>
    </rPh>
    <rPh sb="13" eb="14">
      <t>ガツ</t>
    </rPh>
    <rPh sb="16" eb="17">
      <t>カ</t>
    </rPh>
    <phoneticPr fontId="2"/>
  </si>
  <si>
    <t>第１号　輸送交通運営管理業務</t>
    <rPh sb="0" eb="1">
      <t>ダイ</t>
    </rPh>
    <rPh sb="2" eb="3">
      <t>ゴウ</t>
    </rPh>
    <rPh sb="4" eb="6">
      <t>ユソウ</t>
    </rPh>
    <rPh sb="6" eb="8">
      <t>コウツウ</t>
    </rPh>
    <rPh sb="8" eb="10">
      <t>ウンエイ</t>
    </rPh>
    <rPh sb="10" eb="12">
      <t>カンリ</t>
    </rPh>
    <rPh sb="12" eb="14">
      <t>ギョウム</t>
    </rPh>
    <phoneticPr fontId="2"/>
  </si>
  <si>
    <t>輸送交通運営管理業務</t>
    <rPh sb="0" eb="2">
      <t>ユソウ</t>
    </rPh>
    <rPh sb="2" eb="6">
      <t>コウツウウンエイ</t>
    </rPh>
    <rPh sb="6" eb="10">
      <t>カンリギョウム</t>
    </rPh>
    <phoneticPr fontId="2"/>
  </si>
  <si>
    <t>守山市輸送センターの設置・運営</t>
    <rPh sb="0" eb="3">
      <t>モリヤマシ</t>
    </rPh>
    <rPh sb="3" eb="5">
      <t>ユソウ</t>
    </rPh>
    <rPh sb="10" eb="12">
      <t>セッチ</t>
    </rPh>
    <rPh sb="13" eb="15">
      <t>ウンエイ</t>
    </rPh>
    <phoneticPr fontId="2"/>
  </si>
  <si>
    <t>名</t>
    <rPh sb="0" eb="1">
      <t>メイ</t>
    </rPh>
    <phoneticPr fontId="2"/>
  </si>
  <si>
    <t>事務局　賃貸料</t>
    <rPh sb="0" eb="3">
      <t>ジムキョク</t>
    </rPh>
    <rPh sb="4" eb="7">
      <t>チンタイリョウ</t>
    </rPh>
    <phoneticPr fontId="2"/>
  </si>
  <si>
    <t>輸送センターに係る什器・備品・消耗品等</t>
    <rPh sb="0" eb="2">
      <t>ユソウ</t>
    </rPh>
    <rPh sb="7" eb="8">
      <t>カカ</t>
    </rPh>
    <rPh sb="9" eb="11">
      <t>ジュウキ</t>
    </rPh>
    <rPh sb="12" eb="14">
      <t>ビヒン</t>
    </rPh>
    <rPh sb="15" eb="19">
      <t>ショウモウヒントウ</t>
    </rPh>
    <phoneticPr fontId="2"/>
  </si>
  <si>
    <t>数　量　１</t>
    <phoneticPr fontId="2"/>
  </si>
  <si>
    <t>数　量　２</t>
  </si>
  <si>
    <t>月</t>
    <rPh sb="0" eb="1">
      <t>ツキ</t>
    </rPh>
    <phoneticPr fontId="2"/>
  </si>
  <si>
    <t>セキュリティ費用、共益費、光熱水費、原状回復費用含む</t>
    <rPh sb="6" eb="8">
      <t>ヒヨウ</t>
    </rPh>
    <rPh sb="9" eb="12">
      <t>キョウエキヒ</t>
    </rPh>
    <rPh sb="13" eb="17">
      <t>コウネツスイヒ</t>
    </rPh>
    <rPh sb="18" eb="22">
      <t>ゲンジョウカイフク</t>
    </rPh>
    <rPh sb="22" eb="24">
      <t>ヒヨウ</t>
    </rPh>
    <rPh sb="24" eb="25">
      <t>フク</t>
    </rPh>
    <phoneticPr fontId="2"/>
  </si>
  <si>
    <t>概算</t>
    <rPh sb="0" eb="2">
      <t>ガイサン</t>
    </rPh>
    <phoneticPr fontId="2"/>
  </si>
  <si>
    <t>来会意向調査の実施・集計・分析</t>
    <rPh sb="0" eb="6">
      <t>ライカイイコウチョウサ</t>
    </rPh>
    <rPh sb="7" eb="9">
      <t>ジッシ</t>
    </rPh>
    <rPh sb="10" eb="12">
      <t>シュウケイ</t>
    </rPh>
    <rPh sb="13" eb="15">
      <t>ブンセキ</t>
    </rPh>
    <phoneticPr fontId="2"/>
  </si>
  <si>
    <t>第１号－１　守山市輸送センターの設置・運営</t>
    <rPh sb="0" eb="1">
      <t>ダイ</t>
    </rPh>
    <rPh sb="2" eb="3">
      <t>ゴウ</t>
    </rPh>
    <rPh sb="6" eb="8">
      <t>モリヤマ</t>
    </rPh>
    <rPh sb="8" eb="9">
      <t>シ</t>
    </rPh>
    <rPh sb="9" eb="11">
      <t>ユソウ</t>
    </rPh>
    <rPh sb="16" eb="18">
      <t>セッチ</t>
    </rPh>
    <rPh sb="19" eb="21">
      <t>ウンエイ</t>
    </rPh>
    <phoneticPr fontId="2"/>
  </si>
  <si>
    <t>第１号－３　来会意向調査の実施・集計・分析</t>
    <rPh sb="0" eb="1">
      <t>ダイ</t>
    </rPh>
    <rPh sb="2" eb="3">
      <t>ゴウ</t>
    </rPh>
    <rPh sb="6" eb="8">
      <t>ライカイ</t>
    </rPh>
    <rPh sb="8" eb="10">
      <t>イコウ</t>
    </rPh>
    <rPh sb="10" eb="12">
      <t>チョウサ</t>
    </rPh>
    <rPh sb="13" eb="15">
      <t>ジッシ</t>
    </rPh>
    <rPh sb="16" eb="18">
      <t>シュウケイ</t>
    </rPh>
    <rPh sb="19" eb="21">
      <t>ブンセキ</t>
    </rPh>
    <phoneticPr fontId="2"/>
  </si>
  <si>
    <t>第１号－４　計画バス輸送に関する業務の実施</t>
    <rPh sb="0" eb="1">
      <t>ダイ</t>
    </rPh>
    <rPh sb="2" eb="3">
      <t>ゴウ</t>
    </rPh>
    <rPh sb="6" eb="8">
      <t>ケイカク</t>
    </rPh>
    <rPh sb="10" eb="12">
      <t>ユソウ</t>
    </rPh>
    <rPh sb="13" eb="14">
      <t>カン</t>
    </rPh>
    <rPh sb="16" eb="18">
      <t>ギョウム</t>
    </rPh>
    <rPh sb="19" eb="21">
      <t>ジッシ</t>
    </rPh>
    <phoneticPr fontId="2"/>
  </si>
  <si>
    <t>計画バス輸送に関する業務の実施</t>
    <rPh sb="0" eb="2">
      <t>ケイカク</t>
    </rPh>
    <rPh sb="4" eb="6">
      <t>ユソウ</t>
    </rPh>
    <rPh sb="7" eb="8">
      <t>カン</t>
    </rPh>
    <rPh sb="10" eb="12">
      <t>ギョウム</t>
    </rPh>
    <rPh sb="13" eb="15">
      <t>ジッシ</t>
    </rPh>
    <phoneticPr fontId="2"/>
  </si>
  <si>
    <t>第１号－５　タクシー輸送に関する業務実施</t>
    <rPh sb="0" eb="1">
      <t>ダイ</t>
    </rPh>
    <rPh sb="2" eb="3">
      <t>ゴウ</t>
    </rPh>
    <rPh sb="10" eb="12">
      <t>ユソウ</t>
    </rPh>
    <rPh sb="13" eb="14">
      <t>カン</t>
    </rPh>
    <rPh sb="16" eb="18">
      <t>ギョウム</t>
    </rPh>
    <rPh sb="18" eb="20">
      <t>ジッシ</t>
    </rPh>
    <phoneticPr fontId="2"/>
  </si>
  <si>
    <t>タクシー事業者調整（確保・手配・管理）</t>
    <rPh sb="4" eb="7">
      <t>ジギョウシャ</t>
    </rPh>
    <rPh sb="7" eb="9">
      <t>チョウセイ</t>
    </rPh>
    <rPh sb="10" eb="12">
      <t>カクホ</t>
    </rPh>
    <rPh sb="13" eb="15">
      <t>テハイ</t>
    </rPh>
    <rPh sb="16" eb="18">
      <t>カンリ</t>
    </rPh>
    <phoneticPr fontId="2"/>
  </si>
  <si>
    <t>タクシー輸送に関する業務実施</t>
    <rPh sb="4" eb="6">
      <t>ユソウ</t>
    </rPh>
    <rPh sb="7" eb="8">
      <t>カン</t>
    </rPh>
    <rPh sb="10" eb="12">
      <t>ギョウム</t>
    </rPh>
    <rPh sb="12" eb="14">
      <t>ジッシ</t>
    </rPh>
    <phoneticPr fontId="2"/>
  </si>
  <si>
    <t>タクシー乗車券印刷</t>
    <rPh sb="4" eb="7">
      <t>ジョウシャケン</t>
    </rPh>
    <rPh sb="7" eb="9">
      <t>インサツ</t>
    </rPh>
    <phoneticPr fontId="2"/>
  </si>
  <si>
    <t>第１号－６　計画バス・タクシーの運行実績報告および精算業務</t>
    <rPh sb="0" eb="1">
      <t>ダイ</t>
    </rPh>
    <rPh sb="2" eb="3">
      <t>ゴウ</t>
    </rPh>
    <rPh sb="6" eb="8">
      <t>ケイカク</t>
    </rPh>
    <rPh sb="16" eb="20">
      <t>ウンコウジッセキ</t>
    </rPh>
    <rPh sb="20" eb="22">
      <t>ホウコク</t>
    </rPh>
    <rPh sb="25" eb="27">
      <t>セイサン</t>
    </rPh>
    <rPh sb="27" eb="29">
      <t>ギョウム</t>
    </rPh>
    <phoneticPr fontId="2"/>
  </si>
  <si>
    <t>計画バス・タクシーの運行実績報告および精算業務</t>
    <rPh sb="0" eb="2">
      <t>ケイカク</t>
    </rPh>
    <rPh sb="10" eb="16">
      <t>ウンコウジッセキホウコク</t>
    </rPh>
    <rPh sb="19" eb="23">
      <t>セイサンギョウム</t>
    </rPh>
    <phoneticPr fontId="2"/>
  </si>
  <si>
    <t>報告書作成、業務完了通知書作成</t>
    <rPh sb="0" eb="3">
      <t>ホウコクショ</t>
    </rPh>
    <rPh sb="3" eb="5">
      <t>サクセイ</t>
    </rPh>
    <rPh sb="6" eb="8">
      <t>ギョウム</t>
    </rPh>
    <rPh sb="8" eb="10">
      <t>カンリョウ</t>
    </rPh>
    <rPh sb="10" eb="12">
      <t>ツウチ</t>
    </rPh>
    <rPh sb="12" eb="13">
      <t>ショ</t>
    </rPh>
    <rPh sb="13" eb="15">
      <t>サクセイ</t>
    </rPh>
    <phoneticPr fontId="2"/>
  </si>
  <si>
    <t>第１号－７　運行管理要員の配置・管理</t>
    <rPh sb="0" eb="1">
      <t>ダイ</t>
    </rPh>
    <rPh sb="2" eb="3">
      <t>ゴウ</t>
    </rPh>
    <rPh sb="6" eb="12">
      <t>ウンコウカンリヨウイン</t>
    </rPh>
    <rPh sb="13" eb="15">
      <t>ハイチ</t>
    </rPh>
    <rPh sb="16" eb="18">
      <t>カンリ</t>
    </rPh>
    <phoneticPr fontId="2"/>
  </si>
  <si>
    <t>運行管理要員の配置・管理</t>
    <rPh sb="0" eb="4">
      <t>ウンコウカンリ</t>
    </rPh>
    <rPh sb="4" eb="6">
      <t>ヨウイン</t>
    </rPh>
    <rPh sb="7" eb="9">
      <t>ハイチ</t>
    </rPh>
    <rPh sb="10" eb="12">
      <t>カンリ</t>
    </rPh>
    <phoneticPr fontId="2"/>
  </si>
  <si>
    <t>運行管理要員人件費</t>
    <rPh sb="0" eb="6">
      <t>ウンコウカンリヨウイン</t>
    </rPh>
    <rPh sb="6" eb="9">
      <t>ジンケンヒ</t>
    </rPh>
    <phoneticPr fontId="2"/>
  </si>
  <si>
    <t>運行管理要員人件費</t>
    <phoneticPr fontId="2"/>
  </si>
  <si>
    <t>移動交通費</t>
    <rPh sb="0" eb="5">
      <t>イドウコウツウヒ</t>
    </rPh>
    <phoneticPr fontId="2"/>
  </si>
  <si>
    <t>台</t>
    <rPh sb="0" eb="1">
      <t>ダイ</t>
    </rPh>
    <phoneticPr fontId="2"/>
  </si>
  <si>
    <t>日</t>
    <rPh sb="0" eb="1">
      <t>ヒ</t>
    </rPh>
    <phoneticPr fontId="2"/>
  </si>
  <si>
    <t>宿泊費</t>
    <rPh sb="0" eb="3">
      <t>シュクハクヒ</t>
    </rPh>
    <phoneticPr fontId="2"/>
  </si>
  <si>
    <t>食</t>
    <rPh sb="0" eb="1">
      <t>ショク</t>
    </rPh>
    <phoneticPr fontId="2"/>
  </si>
  <si>
    <t>第１号－７－１　運行管理要員人件費</t>
    <rPh sb="0" eb="1">
      <t>ダイ</t>
    </rPh>
    <rPh sb="2" eb="3">
      <t>ゴウ</t>
    </rPh>
    <rPh sb="8" eb="10">
      <t>ウンコウ</t>
    </rPh>
    <rPh sb="10" eb="12">
      <t>カンリ</t>
    </rPh>
    <rPh sb="12" eb="14">
      <t>ヨウイン</t>
    </rPh>
    <rPh sb="14" eb="17">
      <t>ジンケンヒ</t>
    </rPh>
    <phoneticPr fontId="2"/>
  </si>
  <si>
    <t>競技実施日　９月28日（日）</t>
    <rPh sb="0" eb="2">
      <t>キョウギ</t>
    </rPh>
    <rPh sb="2" eb="5">
      <t>ジッシビ</t>
    </rPh>
    <rPh sb="7" eb="8">
      <t>ガツ</t>
    </rPh>
    <rPh sb="10" eb="11">
      <t>ヒ</t>
    </rPh>
    <rPh sb="12" eb="13">
      <t>ニチ</t>
    </rPh>
    <phoneticPr fontId="2"/>
  </si>
  <si>
    <t>競技実施日　９月29日（月）</t>
    <rPh sb="0" eb="2">
      <t>キョウギ</t>
    </rPh>
    <rPh sb="2" eb="5">
      <t>ジッシビ</t>
    </rPh>
    <rPh sb="7" eb="8">
      <t>ガツ</t>
    </rPh>
    <rPh sb="10" eb="11">
      <t>ヒ</t>
    </rPh>
    <rPh sb="12" eb="13">
      <t>ゲツ</t>
    </rPh>
    <phoneticPr fontId="2"/>
  </si>
  <si>
    <t>競技実施日　９月30日（火）</t>
    <rPh sb="0" eb="2">
      <t>キョウギ</t>
    </rPh>
    <rPh sb="2" eb="5">
      <t>ジッシビ</t>
    </rPh>
    <rPh sb="7" eb="8">
      <t>ガツ</t>
    </rPh>
    <rPh sb="10" eb="11">
      <t>ヒ</t>
    </rPh>
    <rPh sb="12" eb="13">
      <t>ヒ</t>
    </rPh>
    <phoneticPr fontId="2"/>
  </si>
  <si>
    <t>競技実施日　10月１日（水）</t>
    <rPh sb="0" eb="2">
      <t>キョウギ</t>
    </rPh>
    <rPh sb="2" eb="5">
      <t>ジッシビ</t>
    </rPh>
    <rPh sb="8" eb="9">
      <t>ガツ</t>
    </rPh>
    <rPh sb="10" eb="11">
      <t>ヒ</t>
    </rPh>
    <rPh sb="12" eb="13">
      <t>スイ</t>
    </rPh>
    <phoneticPr fontId="2"/>
  </si>
  <si>
    <t>競技実施日　10月３日（金）</t>
    <rPh sb="0" eb="2">
      <t>キョウギ</t>
    </rPh>
    <rPh sb="2" eb="5">
      <t>ジッシビ</t>
    </rPh>
    <rPh sb="8" eb="9">
      <t>ガツ</t>
    </rPh>
    <rPh sb="10" eb="11">
      <t>ヒ</t>
    </rPh>
    <rPh sb="12" eb="13">
      <t>キン</t>
    </rPh>
    <phoneticPr fontId="2"/>
  </si>
  <si>
    <t>競技実施日　10月４日（土）</t>
    <rPh sb="0" eb="2">
      <t>キョウギ</t>
    </rPh>
    <rPh sb="2" eb="5">
      <t>ジッシビ</t>
    </rPh>
    <rPh sb="8" eb="9">
      <t>ガツ</t>
    </rPh>
    <rPh sb="10" eb="11">
      <t>ヒ</t>
    </rPh>
    <rPh sb="12" eb="13">
      <t>ド</t>
    </rPh>
    <phoneticPr fontId="2"/>
  </si>
  <si>
    <t>競技実施日　10月５日（日）</t>
    <rPh sb="0" eb="2">
      <t>キョウギ</t>
    </rPh>
    <rPh sb="2" eb="5">
      <t>ジッシビ</t>
    </rPh>
    <rPh sb="8" eb="9">
      <t>ガツ</t>
    </rPh>
    <rPh sb="10" eb="11">
      <t>ヒ</t>
    </rPh>
    <rPh sb="12" eb="13">
      <t>ヒ</t>
    </rPh>
    <phoneticPr fontId="2"/>
  </si>
  <si>
    <t>競技実施日　10月６日（月）</t>
    <rPh sb="0" eb="2">
      <t>キョウギ</t>
    </rPh>
    <rPh sb="2" eb="5">
      <t>ジッシビ</t>
    </rPh>
    <rPh sb="8" eb="9">
      <t>ガツ</t>
    </rPh>
    <rPh sb="10" eb="11">
      <t>ヒ</t>
    </rPh>
    <rPh sb="12" eb="13">
      <t>ゲツ</t>
    </rPh>
    <phoneticPr fontId="2"/>
  </si>
  <si>
    <t>競技実施日　10月７日（火）</t>
    <rPh sb="0" eb="2">
      <t>キョウギ</t>
    </rPh>
    <rPh sb="2" eb="5">
      <t>ジッシビ</t>
    </rPh>
    <rPh sb="8" eb="9">
      <t>ガツ</t>
    </rPh>
    <rPh sb="10" eb="11">
      <t>ヒ</t>
    </rPh>
    <rPh sb="12" eb="13">
      <t>ヒ</t>
    </rPh>
    <phoneticPr fontId="2"/>
  </si>
  <si>
    <t>第１号－７－２　宿泊費</t>
    <rPh sb="0" eb="1">
      <t>ダイ</t>
    </rPh>
    <rPh sb="2" eb="3">
      <t>ゴウ</t>
    </rPh>
    <rPh sb="8" eb="11">
      <t>シュクハクヒ</t>
    </rPh>
    <phoneticPr fontId="2"/>
  </si>
  <si>
    <t>競技前泊日　10月２日（木）</t>
    <rPh sb="0" eb="4">
      <t>キョウギゼンパク</t>
    </rPh>
    <rPh sb="4" eb="5">
      <t>ビ</t>
    </rPh>
    <rPh sb="8" eb="9">
      <t>ガツ</t>
    </rPh>
    <rPh sb="10" eb="11">
      <t>ヒ</t>
    </rPh>
    <rPh sb="12" eb="13">
      <t>モク</t>
    </rPh>
    <phoneticPr fontId="2"/>
  </si>
  <si>
    <t>競技前泊日　９月26日（金）</t>
    <rPh sb="0" eb="4">
      <t>キョウギゼンパク</t>
    </rPh>
    <rPh sb="4" eb="5">
      <t>ビ</t>
    </rPh>
    <rPh sb="7" eb="8">
      <t>ガツ</t>
    </rPh>
    <rPh sb="10" eb="11">
      <t>ヒ</t>
    </rPh>
    <rPh sb="12" eb="13">
      <t>キン</t>
    </rPh>
    <phoneticPr fontId="2"/>
  </si>
  <si>
    <t>競技前泊日　９月27日（土）</t>
    <rPh sb="0" eb="4">
      <t>キョウギゼンパク</t>
    </rPh>
    <rPh sb="4" eb="5">
      <t>ビ</t>
    </rPh>
    <rPh sb="7" eb="8">
      <t>ガツ</t>
    </rPh>
    <rPh sb="10" eb="11">
      <t>ヒ</t>
    </rPh>
    <rPh sb="12" eb="13">
      <t>ド</t>
    </rPh>
    <phoneticPr fontId="2"/>
  </si>
  <si>
    <t>競技前泊日　９月28日（日）</t>
    <rPh sb="0" eb="4">
      <t>キョウギゼンパク</t>
    </rPh>
    <rPh sb="4" eb="5">
      <t>ビ</t>
    </rPh>
    <rPh sb="7" eb="8">
      <t>ガツ</t>
    </rPh>
    <rPh sb="10" eb="11">
      <t>ヒ</t>
    </rPh>
    <rPh sb="12" eb="13">
      <t>ニチ</t>
    </rPh>
    <phoneticPr fontId="2"/>
  </si>
  <si>
    <t>競技前泊日　９月29日（月）</t>
    <rPh sb="0" eb="4">
      <t>キョウギゼンパク</t>
    </rPh>
    <rPh sb="4" eb="5">
      <t>ビ</t>
    </rPh>
    <rPh sb="7" eb="8">
      <t>ガツ</t>
    </rPh>
    <rPh sb="10" eb="11">
      <t>ヒ</t>
    </rPh>
    <rPh sb="12" eb="13">
      <t>ゲツ</t>
    </rPh>
    <phoneticPr fontId="2"/>
  </si>
  <si>
    <t>競技前泊日　９月30日（火）</t>
    <rPh sb="0" eb="4">
      <t>キョウギゼンパク</t>
    </rPh>
    <rPh sb="4" eb="5">
      <t>ビ</t>
    </rPh>
    <rPh sb="7" eb="8">
      <t>ガツ</t>
    </rPh>
    <rPh sb="10" eb="11">
      <t>ヒ</t>
    </rPh>
    <rPh sb="12" eb="13">
      <t>ヒ</t>
    </rPh>
    <phoneticPr fontId="2"/>
  </si>
  <si>
    <t>競技前泊日　10月１日（水）</t>
    <rPh sb="0" eb="4">
      <t>キョウギゼンパク</t>
    </rPh>
    <rPh sb="4" eb="5">
      <t>ビ</t>
    </rPh>
    <rPh sb="8" eb="9">
      <t>ガツ</t>
    </rPh>
    <rPh sb="10" eb="11">
      <t>ヒ</t>
    </rPh>
    <rPh sb="12" eb="13">
      <t>スイ</t>
    </rPh>
    <phoneticPr fontId="2"/>
  </si>
  <si>
    <t>競技前泊日　10月３日（金）</t>
    <rPh sb="0" eb="4">
      <t>キョウギゼンパク</t>
    </rPh>
    <rPh sb="4" eb="5">
      <t>ビ</t>
    </rPh>
    <rPh sb="8" eb="9">
      <t>ガツ</t>
    </rPh>
    <rPh sb="10" eb="11">
      <t>ヒ</t>
    </rPh>
    <rPh sb="12" eb="13">
      <t>キン</t>
    </rPh>
    <phoneticPr fontId="2"/>
  </si>
  <si>
    <t>競技前泊日　10月４日（土）</t>
    <rPh sb="0" eb="4">
      <t>キョウギゼンパク</t>
    </rPh>
    <rPh sb="4" eb="5">
      <t>ビ</t>
    </rPh>
    <rPh sb="8" eb="9">
      <t>ガツ</t>
    </rPh>
    <rPh sb="10" eb="11">
      <t>ヒ</t>
    </rPh>
    <rPh sb="12" eb="13">
      <t>ド</t>
    </rPh>
    <phoneticPr fontId="2"/>
  </si>
  <si>
    <t>競技前泊日　10月５日（日）</t>
    <rPh sb="0" eb="4">
      <t>キョウギゼンパク</t>
    </rPh>
    <rPh sb="4" eb="5">
      <t>ビ</t>
    </rPh>
    <rPh sb="8" eb="9">
      <t>ガツ</t>
    </rPh>
    <rPh sb="10" eb="11">
      <t>ヒ</t>
    </rPh>
    <rPh sb="12" eb="13">
      <t>ニチ</t>
    </rPh>
    <phoneticPr fontId="2"/>
  </si>
  <si>
    <t>競技前泊日　10月６日（月）</t>
    <rPh sb="0" eb="4">
      <t>キョウギゼンパク</t>
    </rPh>
    <rPh sb="4" eb="5">
      <t>ビ</t>
    </rPh>
    <rPh sb="8" eb="9">
      <t>ガツ</t>
    </rPh>
    <rPh sb="10" eb="11">
      <t>ヒ</t>
    </rPh>
    <rPh sb="12" eb="13">
      <t>ゲツ</t>
    </rPh>
    <phoneticPr fontId="2"/>
  </si>
  <si>
    <t>第１号－８　警備員の配置・管理</t>
    <rPh sb="0" eb="1">
      <t>ダイ</t>
    </rPh>
    <rPh sb="2" eb="3">
      <t>ゴウ</t>
    </rPh>
    <rPh sb="6" eb="9">
      <t>ケイビイン</t>
    </rPh>
    <rPh sb="10" eb="12">
      <t>ハイチ</t>
    </rPh>
    <rPh sb="13" eb="15">
      <t>カンリ</t>
    </rPh>
    <phoneticPr fontId="2"/>
  </si>
  <si>
    <t>警備員の配置・管理</t>
    <rPh sb="0" eb="3">
      <t>ケイビイン</t>
    </rPh>
    <rPh sb="4" eb="6">
      <t>ハイチ</t>
    </rPh>
    <rPh sb="7" eb="9">
      <t>カンリ</t>
    </rPh>
    <phoneticPr fontId="2"/>
  </si>
  <si>
    <t>副隊長（輸送本部×３会場）</t>
    <rPh sb="0" eb="3">
      <t>フクタイチョウ</t>
    </rPh>
    <rPh sb="4" eb="8">
      <t>ユソウホンブ</t>
    </rPh>
    <rPh sb="10" eb="12">
      <t>カイジョウ</t>
    </rPh>
    <phoneticPr fontId="2"/>
  </si>
  <si>
    <t>第１号－１－１　輸送センターに係る什器・備品・消耗品等</t>
    <rPh sb="0" eb="1">
      <t>ダイ</t>
    </rPh>
    <rPh sb="2" eb="3">
      <t>ゴウ</t>
    </rPh>
    <rPh sb="8" eb="10">
      <t>ユソウ</t>
    </rPh>
    <rPh sb="15" eb="16">
      <t>カカ</t>
    </rPh>
    <rPh sb="17" eb="19">
      <t>ジュウキ</t>
    </rPh>
    <rPh sb="20" eb="22">
      <t>ビヒン</t>
    </rPh>
    <rPh sb="23" eb="25">
      <t>ショウモウ</t>
    </rPh>
    <rPh sb="25" eb="26">
      <t>ヒン</t>
    </rPh>
    <rPh sb="26" eb="27">
      <t>トウ</t>
    </rPh>
    <phoneticPr fontId="2"/>
  </si>
  <si>
    <t>輸送センターに係る什器・備品・消耗品等</t>
    <rPh sb="0" eb="2">
      <t>ユソウ</t>
    </rPh>
    <rPh sb="7" eb="8">
      <t>カカ</t>
    </rPh>
    <rPh sb="9" eb="11">
      <t>ジュウキ</t>
    </rPh>
    <rPh sb="12" eb="14">
      <t>ビヒン</t>
    </rPh>
    <rPh sb="15" eb="18">
      <t>ショウモウヒン</t>
    </rPh>
    <rPh sb="18" eb="19">
      <t>トウ</t>
    </rPh>
    <phoneticPr fontId="2"/>
  </si>
  <si>
    <t>カラー複合機レンタル料</t>
    <rPh sb="3" eb="6">
      <t>フクゴウキ</t>
    </rPh>
    <rPh sb="10" eb="11">
      <t>リョウ</t>
    </rPh>
    <phoneticPr fontId="2"/>
  </si>
  <si>
    <t>（複合機）カウント料【モノクロ】</t>
    <rPh sb="1" eb="4">
      <t>フクゴウキ</t>
    </rPh>
    <rPh sb="9" eb="10">
      <t>リョウ</t>
    </rPh>
    <phoneticPr fontId="2"/>
  </si>
  <si>
    <t>（複合機）カウント料【カラー】</t>
    <rPh sb="1" eb="4">
      <t>フクゴウキ</t>
    </rPh>
    <rPh sb="9" eb="10">
      <t>リョウ</t>
    </rPh>
    <phoneticPr fontId="2"/>
  </si>
  <si>
    <t>パソコン</t>
    <phoneticPr fontId="2"/>
  </si>
  <si>
    <t>インターネット回線工事費</t>
    <rPh sb="7" eb="11">
      <t>カイセンコウジ</t>
    </rPh>
    <rPh sb="11" eb="12">
      <t>ヒ</t>
    </rPh>
    <phoneticPr fontId="2"/>
  </si>
  <si>
    <t>サーバー設置費</t>
    <rPh sb="4" eb="6">
      <t>セッチ</t>
    </rPh>
    <rPh sb="6" eb="7">
      <t>ヒ</t>
    </rPh>
    <phoneticPr fontId="2"/>
  </si>
  <si>
    <t>セキュリティソフト</t>
    <phoneticPr fontId="2"/>
  </si>
  <si>
    <t>ビジネスフォン配線工事費（電話機）</t>
    <rPh sb="7" eb="9">
      <t>ハイセン</t>
    </rPh>
    <rPh sb="9" eb="12">
      <t>コウジヒ</t>
    </rPh>
    <rPh sb="13" eb="16">
      <t>デンワキ</t>
    </rPh>
    <phoneticPr fontId="2"/>
  </si>
  <si>
    <t>ビジネスフォン配線工事費（主装置）</t>
    <rPh sb="7" eb="9">
      <t>ハイセン</t>
    </rPh>
    <rPh sb="9" eb="12">
      <t>コウジヒ</t>
    </rPh>
    <rPh sb="13" eb="14">
      <t>シュ</t>
    </rPh>
    <rPh sb="14" eb="16">
      <t>ソウチ</t>
    </rPh>
    <phoneticPr fontId="2"/>
  </si>
  <si>
    <t>局線収容工事費</t>
    <rPh sb="0" eb="4">
      <t>キョクセンシュウヨウ</t>
    </rPh>
    <rPh sb="4" eb="7">
      <t>コウジヒ</t>
    </rPh>
    <phoneticPr fontId="2"/>
  </si>
  <si>
    <t>ビジネスフォン主装置</t>
    <rPh sb="7" eb="10">
      <t>シュソウチ</t>
    </rPh>
    <phoneticPr fontId="2"/>
  </si>
  <si>
    <t>ビジネスフォン機</t>
    <rPh sb="7" eb="8">
      <t>キ</t>
    </rPh>
    <phoneticPr fontId="2"/>
  </si>
  <si>
    <t>シュレッダー</t>
    <phoneticPr fontId="2"/>
  </si>
  <si>
    <t>事務机および椅子</t>
    <rPh sb="0" eb="3">
      <t>ジムツクエ</t>
    </rPh>
    <rPh sb="6" eb="8">
      <t>イス</t>
    </rPh>
    <phoneticPr fontId="2"/>
  </si>
  <si>
    <t>ホワイトボード</t>
    <phoneticPr fontId="2"/>
  </si>
  <si>
    <t>事務用品</t>
    <rPh sb="0" eb="4">
      <t>ジムヨウヒン</t>
    </rPh>
    <phoneticPr fontId="2"/>
  </si>
  <si>
    <t>その他什器類</t>
    <rPh sb="2" eb="3">
      <t>ホカ</t>
    </rPh>
    <rPh sb="3" eb="6">
      <t>ジュウキルイ</t>
    </rPh>
    <phoneticPr fontId="2"/>
  </si>
  <si>
    <t>搬入および設置・撤去費用（業者人件費含む）</t>
    <rPh sb="0" eb="2">
      <t>ハンニュウ</t>
    </rPh>
    <rPh sb="5" eb="7">
      <t>セッチ</t>
    </rPh>
    <rPh sb="8" eb="10">
      <t>テッキョ</t>
    </rPh>
    <rPh sb="10" eb="12">
      <t>ヒヨウ</t>
    </rPh>
    <rPh sb="13" eb="15">
      <t>ギョウシャ</t>
    </rPh>
    <rPh sb="15" eb="18">
      <t>ジンケンヒ</t>
    </rPh>
    <rPh sb="18" eb="19">
      <t>フク</t>
    </rPh>
    <phoneticPr fontId="2"/>
  </si>
  <si>
    <t>枚</t>
    <rPh sb="0" eb="1">
      <t>マイ</t>
    </rPh>
    <phoneticPr fontId="2"/>
  </si>
  <si>
    <t>プリンター・スキャナー・FAX機能</t>
    <rPh sb="15" eb="17">
      <t>キノウ</t>
    </rPh>
    <phoneticPr fontId="2"/>
  </si>
  <si>
    <t>ペン（黒・赤・青）・イレイサー含む</t>
    <rPh sb="3" eb="4">
      <t>クロ</t>
    </rPh>
    <rPh sb="5" eb="6">
      <t>アカ</t>
    </rPh>
    <rPh sb="7" eb="8">
      <t>アオ</t>
    </rPh>
    <rPh sb="15" eb="16">
      <t>フク</t>
    </rPh>
    <phoneticPr fontId="2"/>
  </si>
  <si>
    <t>コピー用紙（A4、A3）、ファイル、インクカートリッジ、手指消毒液、ウェットティッシュ等</t>
    <rPh sb="3" eb="5">
      <t>ヨウシ</t>
    </rPh>
    <rPh sb="28" eb="30">
      <t>テユビ</t>
    </rPh>
    <rPh sb="30" eb="33">
      <t>ショウドクエキ</t>
    </rPh>
    <rPh sb="43" eb="44">
      <t>トウ</t>
    </rPh>
    <phoneticPr fontId="2"/>
  </si>
  <si>
    <t>スチール棚、キャビネット等</t>
    <rPh sb="4" eb="5">
      <t>タナ</t>
    </rPh>
    <rPh sb="12" eb="13">
      <t>トウ</t>
    </rPh>
    <phoneticPr fontId="2"/>
  </si>
  <si>
    <t>回</t>
    <rPh sb="0" eb="1">
      <t>カイ</t>
    </rPh>
    <phoneticPr fontId="2"/>
  </si>
  <si>
    <t>６月頃を想定</t>
    <rPh sb="1" eb="3">
      <t>ガツゴロ</t>
    </rPh>
    <rPh sb="4" eb="6">
      <t>ソウテイ</t>
    </rPh>
    <phoneticPr fontId="2"/>
  </si>
  <si>
    <t>運行計画、輸送関連管理</t>
    <rPh sb="0" eb="4">
      <t>ウンコウケイカク</t>
    </rPh>
    <rPh sb="5" eb="11">
      <t>ユソウカンレンカンリ</t>
    </rPh>
    <phoneticPr fontId="2"/>
  </si>
  <si>
    <t>実施・集計</t>
    <rPh sb="0" eb="2">
      <t>ジッシ</t>
    </rPh>
    <rPh sb="3" eb="5">
      <t>シュウケイ</t>
    </rPh>
    <phoneticPr fontId="2"/>
  </si>
  <si>
    <t>分析・反映</t>
    <rPh sb="0" eb="2">
      <t>ブンセキ</t>
    </rPh>
    <rPh sb="3" eb="5">
      <t>ハンエイ</t>
    </rPh>
    <phoneticPr fontId="2"/>
  </si>
  <si>
    <t>調査票送付費用</t>
    <rPh sb="0" eb="3">
      <t>チョウサヒョウ</t>
    </rPh>
    <rPh sb="3" eb="5">
      <t>ソウフ</t>
    </rPh>
    <rPh sb="5" eb="7">
      <t>ヒヨウ</t>
    </rPh>
    <phoneticPr fontId="2"/>
  </si>
  <si>
    <t>調査票作成、記入要領作成</t>
    <rPh sb="0" eb="5">
      <t>チョウサヒョウサクセイ</t>
    </rPh>
    <rPh sb="6" eb="8">
      <t>キニュウ</t>
    </rPh>
    <rPh sb="8" eb="12">
      <t>ヨウリョウサクセイ</t>
    </rPh>
    <phoneticPr fontId="2"/>
  </si>
  <si>
    <t>実費請求（レターパックプラス使用予定）</t>
    <rPh sb="0" eb="2">
      <t>ジッピ</t>
    </rPh>
    <rPh sb="2" eb="4">
      <t>セイキュウ</t>
    </rPh>
    <rPh sb="14" eb="18">
      <t>シヨウヨテイ</t>
    </rPh>
    <phoneticPr fontId="2"/>
  </si>
  <si>
    <t>運行計画およびバス輸送システム申込に必要な資料作成</t>
    <rPh sb="0" eb="4">
      <t>ウンコウケイカク</t>
    </rPh>
    <rPh sb="9" eb="11">
      <t>ユソウ</t>
    </rPh>
    <rPh sb="15" eb="17">
      <t>モウシコミ</t>
    </rPh>
    <rPh sb="18" eb="20">
      <t>ヒツヨウ</t>
    </rPh>
    <rPh sb="21" eb="25">
      <t>シリョウサクセイ</t>
    </rPh>
    <phoneticPr fontId="2"/>
  </si>
  <si>
    <t>運行計画に基づくバス輸送システムの管理（入力・修正）</t>
    <rPh sb="0" eb="4">
      <t>ウンコウケイカク</t>
    </rPh>
    <rPh sb="5" eb="6">
      <t>モト</t>
    </rPh>
    <rPh sb="10" eb="12">
      <t>ユソウ</t>
    </rPh>
    <rPh sb="17" eb="19">
      <t>カンリ</t>
    </rPh>
    <rPh sb="20" eb="22">
      <t>ニュウリョク</t>
    </rPh>
    <rPh sb="23" eb="25">
      <t>シュウセイ</t>
    </rPh>
    <phoneticPr fontId="2"/>
  </si>
  <si>
    <t>バス事業者連絡網の整備と運行・運営管理体制の確立</t>
    <rPh sb="2" eb="5">
      <t>ジギョウシャ</t>
    </rPh>
    <rPh sb="5" eb="7">
      <t>レンラク</t>
    </rPh>
    <rPh sb="7" eb="8">
      <t>モウ</t>
    </rPh>
    <rPh sb="9" eb="11">
      <t>セイビ</t>
    </rPh>
    <rPh sb="12" eb="14">
      <t>ウンコウ</t>
    </rPh>
    <rPh sb="15" eb="17">
      <t>ウンエイ</t>
    </rPh>
    <rPh sb="17" eb="19">
      <t>カンリ</t>
    </rPh>
    <rPh sb="19" eb="21">
      <t>タイセイ</t>
    </rPh>
    <rPh sb="22" eb="24">
      <t>カクリツ</t>
    </rPh>
    <phoneticPr fontId="2"/>
  </si>
  <si>
    <t>配車日時の変更措置対応およびイレギュラー対応</t>
    <rPh sb="0" eb="4">
      <t>ハイシャニチジ</t>
    </rPh>
    <rPh sb="5" eb="11">
      <t>ヘンコウソチタイオウ</t>
    </rPh>
    <rPh sb="20" eb="22">
      <t>タイオウ</t>
    </rPh>
    <phoneticPr fontId="2"/>
  </si>
  <si>
    <t>基礎情報・輸送管理システム入力・修正・取消・確認</t>
    <rPh sb="0" eb="4">
      <t>キソジョウホウ</t>
    </rPh>
    <rPh sb="5" eb="9">
      <t>ユソウカンリ</t>
    </rPh>
    <rPh sb="13" eb="15">
      <t>ニュウリョク</t>
    </rPh>
    <rPh sb="16" eb="18">
      <t>シュウセイ</t>
    </rPh>
    <rPh sb="19" eb="21">
      <t>トリケシ</t>
    </rPh>
    <rPh sb="22" eb="24">
      <t>カクニン</t>
    </rPh>
    <phoneticPr fontId="2"/>
  </si>
  <si>
    <t>県バス輸送システム出力想定</t>
    <rPh sb="0" eb="1">
      <t>ケン</t>
    </rPh>
    <rPh sb="3" eb="5">
      <t>ユソウ</t>
    </rPh>
    <rPh sb="9" eb="11">
      <t>シュツリョク</t>
    </rPh>
    <rPh sb="11" eb="13">
      <t>ソウテイ</t>
    </rPh>
    <phoneticPr fontId="2"/>
  </si>
  <si>
    <t>食費</t>
    <rPh sb="0" eb="2">
      <t>ショクヒ</t>
    </rPh>
    <phoneticPr fontId="2"/>
  </si>
  <si>
    <t>輸送本部に係る什器・備品・消耗品等</t>
    <rPh sb="0" eb="4">
      <t>ユソウホンブ</t>
    </rPh>
    <rPh sb="5" eb="6">
      <t>カカ</t>
    </rPh>
    <rPh sb="7" eb="9">
      <t>ジュウキ</t>
    </rPh>
    <rPh sb="10" eb="12">
      <t>ビヒン</t>
    </rPh>
    <rPh sb="13" eb="17">
      <t>ショウモウヒントウ</t>
    </rPh>
    <phoneticPr fontId="2"/>
  </si>
  <si>
    <t>運行管理要員等に係る備品・消耗品等</t>
    <rPh sb="0" eb="6">
      <t>ウンコウカンリヨウイン</t>
    </rPh>
    <rPh sb="6" eb="7">
      <t>トウ</t>
    </rPh>
    <rPh sb="8" eb="9">
      <t>カカ</t>
    </rPh>
    <rPh sb="10" eb="12">
      <t>ビヒン</t>
    </rPh>
    <rPh sb="13" eb="16">
      <t>ショウモウヒン</t>
    </rPh>
    <rPh sb="16" eb="17">
      <t>トウ</t>
    </rPh>
    <phoneticPr fontId="2"/>
  </si>
  <si>
    <t>臨時駐車場・シャトルバス乗降所に係る設備関係費</t>
    <rPh sb="0" eb="5">
      <t>リンジチュウシャジョウ</t>
    </rPh>
    <rPh sb="12" eb="15">
      <t>ジョウコウショ</t>
    </rPh>
    <rPh sb="16" eb="17">
      <t>カカ</t>
    </rPh>
    <rPh sb="18" eb="20">
      <t>セツビ</t>
    </rPh>
    <rPh sb="20" eb="23">
      <t>カンケイヒ</t>
    </rPh>
    <phoneticPr fontId="2"/>
  </si>
  <si>
    <t>業務車両費（レンタカー）</t>
    <rPh sb="0" eb="5">
      <t>ギョウムシャリョウヒ</t>
    </rPh>
    <phoneticPr fontId="2"/>
  </si>
  <si>
    <t>燃料費含む</t>
    <rPh sb="0" eb="3">
      <t>ネンリョウヒ</t>
    </rPh>
    <rPh sb="3" eb="4">
      <t>フク</t>
    </rPh>
    <phoneticPr fontId="2"/>
  </si>
  <si>
    <t>競技実施日　10月５日（日）</t>
    <rPh sb="0" eb="2">
      <t>キョウギ</t>
    </rPh>
    <rPh sb="2" eb="5">
      <t>ジッシビ</t>
    </rPh>
    <rPh sb="8" eb="9">
      <t>ガツ</t>
    </rPh>
    <rPh sb="10" eb="11">
      <t>ヒ</t>
    </rPh>
    <rPh sb="12" eb="13">
      <t>ニチ</t>
    </rPh>
    <phoneticPr fontId="2"/>
  </si>
  <si>
    <t>競技</t>
    <rPh sb="0" eb="2">
      <t>キョウギ</t>
    </rPh>
    <phoneticPr fontId="2"/>
  </si>
  <si>
    <t>ソフトボール</t>
    <phoneticPr fontId="2"/>
  </si>
  <si>
    <t>少年女子</t>
    <phoneticPr fontId="2"/>
  </si>
  <si>
    <t>バレーボール</t>
    <phoneticPr fontId="2"/>
  </si>
  <si>
    <t>少年女子</t>
    <rPh sb="0" eb="2">
      <t>ショウネン</t>
    </rPh>
    <rPh sb="2" eb="4">
      <t>ジョシ</t>
    </rPh>
    <phoneticPr fontId="2"/>
  </si>
  <si>
    <t>仕様</t>
    <rPh sb="0" eb="2">
      <t>シヨウ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</si>
  <si>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</si>
  <si>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</si>
  <si>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</si>
  <si>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</si>
  <si>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CD</t>
  </si>
  <si>
    <t>名</t>
  </si>
  <si>
    <t>～</t>
    <phoneticPr fontId="2"/>
  </si>
  <si>
    <t>Ｄ</t>
  </si>
  <si>
    <t>AD</t>
  </si>
  <si>
    <t>AS</t>
  </si>
  <si>
    <t>【競技会場】</t>
    <rPh sb="1" eb="3">
      <t>キョウギ</t>
    </rPh>
    <rPh sb="3" eb="5">
      <t>カイジョウ</t>
    </rPh>
    <phoneticPr fontId="2"/>
  </si>
  <si>
    <t>守山市民体育館
守山市民運動公園ソフトボール場
守山市民球場</t>
    <phoneticPr fontId="2"/>
  </si>
  <si>
    <t>【駅シャトルバス】</t>
    <rPh sb="1" eb="2">
      <t>エキ</t>
    </rPh>
    <phoneticPr fontId="2"/>
  </si>
  <si>
    <t>【P&amp;BRシャトルバス】</t>
    <phoneticPr fontId="2"/>
  </si>
  <si>
    <t>練習会場エリア</t>
    <phoneticPr fontId="2"/>
  </si>
  <si>
    <t>小計</t>
    <rPh sb="0" eb="2">
      <t>ショウケイ</t>
    </rPh>
    <phoneticPr fontId="2"/>
  </si>
  <si>
    <t>警備員</t>
    <phoneticPr fontId="2"/>
  </si>
  <si>
    <t>競技会場エリア</t>
    <rPh sb="0" eb="2">
      <t>キョウギ</t>
    </rPh>
    <rPh sb="2" eb="4">
      <t>カイジョウ</t>
    </rPh>
    <phoneticPr fontId="2"/>
  </si>
  <si>
    <t>警備</t>
    <rPh sb="0" eb="2">
      <t>ケイビ</t>
    </rPh>
    <phoneticPr fontId="2"/>
  </si>
  <si>
    <t>駅エリア</t>
    <rPh sb="0" eb="1">
      <t>エキ</t>
    </rPh>
    <phoneticPr fontId="2"/>
  </si>
  <si>
    <t>臨時駐車場エリア</t>
    <rPh sb="0" eb="2">
      <t>リンジ</t>
    </rPh>
    <rPh sb="2" eb="5">
      <t>チュウシャジョウ</t>
    </rPh>
    <phoneticPr fontId="2"/>
  </si>
  <si>
    <t>練習会場エリア</t>
    <rPh sb="0" eb="4">
      <t>レンシュウカイジョウ</t>
    </rPh>
    <phoneticPr fontId="2"/>
  </si>
  <si>
    <t>軟式野球</t>
    <phoneticPr fontId="2"/>
  </si>
  <si>
    <t>成年男子</t>
    <phoneticPr fontId="2"/>
  </si>
  <si>
    <t>シャトルバス乗降所</t>
    <rPh sb="6" eb="9">
      <t>ジョウコウジョ</t>
    </rPh>
    <phoneticPr fontId="2"/>
  </si>
  <si>
    <t>駐車場・バス乗降所</t>
    <rPh sb="0" eb="3">
      <t>チュウシャジョウ</t>
    </rPh>
    <rPh sb="6" eb="9">
      <t>ジョウコウジョ</t>
    </rPh>
    <phoneticPr fontId="2"/>
  </si>
  <si>
    <t>サッカー</t>
    <phoneticPr fontId="2"/>
  </si>
  <si>
    <t>　</t>
    <phoneticPr fontId="2"/>
  </si>
  <si>
    <t>泊</t>
    <rPh sb="0" eb="1">
      <t>ハク</t>
    </rPh>
    <phoneticPr fontId="2"/>
  </si>
  <si>
    <t>９月27日配置員</t>
    <rPh sb="1" eb="2">
      <t>ガツ</t>
    </rPh>
    <rPh sb="4" eb="5">
      <t>ヒ</t>
    </rPh>
    <rPh sb="5" eb="7">
      <t>ハイチ</t>
    </rPh>
    <rPh sb="7" eb="8">
      <t>イン</t>
    </rPh>
    <phoneticPr fontId="2"/>
  </si>
  <si>
    <t>９月28日配置員</t>
    <rPh sb="1" eb="2">
      <t>ガツ</t>
    </rPh>
    <rPh sb="4" eb="5">
      <t>ヒ</t>
    </rPh>
    <rPh sb="5" eb="7">
      <t>ハイチ</t>
    </rPh>
    <rPh sb="7" eb="8">
      <t>イン</t>
    </rPh>
    <phoneticPr fontId="2"/>
  </si>
  <si>
    <t>９月29日配置員</t>
    <rPh sb="1" eb="2">
      <t>ガツ</t>
    </rPh>
    <rPh sb="4" eb="5">
      <t>ヒ</t>
    </rPh>
    <rPh sb="5" eb="7">
      <t>ハイチ</t>
    </rPh>
    <rPh sb="7" eb="8">
      <t>イン</t>
    </rPh>
    <phoneticPr fontId="2"/>
  </si>
  <si>
    <t>９月30日配置員</t>
    <rPh sb="1" eb="2">
      <t>ガツ</t>
    </rPh>
    <rPh sb="4" eb="5">
      <t>ヒ</t>
    </rPh>
    <rPh sb="5" eb="7">
      <t>ハイチ</t>
    </rPh>
    <rPh sb="7" eb="8">
      <t>イン</t>
    </rPh>
    <phoneticPr fontId="2"/>
  </si>
  <si>
    <t>10月１日配置員</t>
    <rPh sb="2" eb="3">
      <t>ガツ</t>
    </rPh>
    <rPh sb="4" eb="5">
      <t>ヒ</t>
    </rPh>
    <rPh sb="5" eb="7">
      <t>ハイチ</t>
    </rPh>
    <rPh sb="7" eb="8">
      <t>イン</t>
    </rPh>
    <phoneticPr fontId="2"/>
  </si>
  <si>
    <t>10月２日配置員</t>
    <rPh sb="2" eb="3">
      <t>ガツ</t>
    </rPh>
    <rPh sb="4" eb="5">
      <t>ヒ</t>
    </rPh>
    <rPh sb="5" eb="7">
      <t>ハイチ</t>
    </rPh>
    <rPh sb="7" eb="8">
      <t>イン</t>
    </rPh>
    <phoneticPr fontId="2"/>
  </si>
  <si>
    <t>10月３日配置員</t>
    <rPh sb="2" eb="3">
      <t>ガツ</t>
    </rPh>
    <rPh sb="4" eb="5">
      <t>ヒ</t>
    </rPh>
    <rPh sb="5" eb="7">
      <t>ハイチ</t>
    </rPh>
    <rPh sb="7" eb="8">
      <t>イン</t>
    </rPh>
    <phoneticPr fontId="2"/>
  </si>
  <si>
    <t>10月４日配置員</t>
    <rPh sb="2" eb="3">
      <t>ガツ</t>
    </rPh>
    <rPh sb="4" eb="5">
      <t>ヒ</t>
    </rPh>
    <rPh sb="5" eb="7">
      <t>ハイチ</t>
    </rPh>
    <rPh sb="7" eb="8">
      <t>イン</t>
    </rPh>
    <phoneticPr fontId="2"/>
  </si>
  <si>
    <t>10月５日配置員</t>
    <rPh sb="2" eb="3">
      <t>ガツ</t>
    </rPh>
    <rPh sb="4" eb="5">
      <t>ヒ</t>
    </rPh>
    <rPh sb="5" eb="7">
      <t>ハイチ</t>
    </rPh>
    <rPh sb="7" eb="8">
      <t>イン</t>
    </rPh>
    <phoneticPr fontId="2"/>
  </si>
  <si>
    <t>10月６日配置員</t>
    <rPh sb="2" eb="3">
      <t>ガツ</t>
    </rPh>
    <rPh sb="4" eb="5">
      <t>ヒ</t>
    </rPh>
    <rPh sb="5" eb="7">
      <t>ハイチ</t>
    </rPh>
    <rPh sb="7" eb="8">
      <t>イン</t>
    </rPh>
    <phoneticPr fontId="2"/>
  </si>
  <si>
    <t>10月７日配置員</t>
    <rPh sb="2" eb="3">
      <t>ガツ</t>
    </rPh>
    <rPh sb="4" eb="5">
      <t>ヒ</t>
    </rPh>
    <rPh sb="5" eb="7">
      <t>ハイチ</t>
    </rPh>
    <rPh sb="7" eb="8">
      <t>イン</t>
    </rPh>
    <phoneticPr fontId="2"/>
  </si>
  <si>
    <t>別紙（運行管理要員人件費詳細）</t>
    <rPh sb="0" eb="2">
      <t>ベッシ</t>
    </rPh>
    <rPh sb="3" eb="9">
      <t>ウンコウカンリヨウイン</t>
    </rPh>
    <rPh sb="9" eb="12">
      <t>ジンケンヒ</t>
    </rPh>
    <rPh sb="12" eb="14">
      <t>ショウサイ</t>
    </rPh>
    <phoneticPr fontId="2"/>
  </si>
  <si>
    <t>別紙（運行管理要員人件費詳細）</t>
    <rPh sb="0" eb="2">
      <t>ベッシ</t>
    </rPh>
    <rPh sb="3" eb="14">
      <t>ウンコウカンリヨウインジンケンヒショウサイ</t>
    </rPh>
    <phoneticPr fontId="2"/>
  </si>
  <si>
    <t>輸送本部に係る什器・備品・消耗品等</t>
    <rPh sb="0" eb="2">
      <t>ユソウ</t>
    </rPh>
    <rPh sb="2" eb="4">
      <t>ホンブ</t>
    </rPh>
    <rPh sb="5" eb="6">
      <t>カカ</t>
    </rPh>
    <rPh sb="7" eb="9">
      <t>ジュウキ</t>
    </rPh>
    <rPh sb="10" eb="12">
      <t>ビヒン</t>
    </rPh>
    <rPh sb="13" eb="15">
      <t>ショウモウ</t>
    </rPh>
    <rPh sb="15" eb="16">
      <t>ヒン</t>
    </rPh>
    <rPh sb="16" eb="17">
      <t>トウ</t>
    </rPh>
    <phoneticPr fontId="2"/>
  </si>
  <si>
    <t>パソコン　レンタル料</t>
    <rPh sb="9" eb="10">
      <t>リョウ</t>
    </rPh>
    <phoneticPr fontId="2"/>
  </si>
  <si>
    <t>ポケットWi-Fi　レンタル料</t>
    <rPh sb="14" eb="15">
      <t>リョウ</t>
    </rPh>
    <phoneticPr fontId="2"/>
  </si>
  <si>
    <t>プリンター　レンタル料</t>
    <rPh sb="10" eb="11">
      <t>リョウ</t>
    </rPh>
    <phoneticPr fontId="2"/>
  </si>
  <si>
    <t>ラミネーター　レンタル料</t>
    <rPh sb="11" eb="12">
      <t>リョウ</t>
    </rPh>
    <phoneticPr fontId="2"/>
  </si>
  <si>
    <t>ラミネーターフィルム</t>
    <phoneticPr fontId="2"/>
  </si>
  <si>
    <t>コピー用紙</t>
    <rPh sb="3" eb="5">
      <t>ヨウシ</t>
    </rPh>
    <phoneticPr fontId="2"/>
  </si>
  <si>
    <t>プリンタートナー</t>
    <phoneticPr fontId="2"/>
  </si>
  <si>
    <t>Wi-Fi対応</t>
    <rPh sb="0" eb="7">
      <t>ワイファイタイオウ</t>
    </rPh>
    <phoneticPr fontId="2"/>
  </si>
  <si>
    <t>４本ローラー　A3対応</t>
    <rPh sb="1" eb="2">
      <t>ホン</t>
    </rPh>
    <rPh sb="9" eb="11">
      <t>タイオウ</t>
    </rPh>
    <phoneticPr fontId="2"/>
  </si>
  <si>
    <t>A3　100枚</t>
    <rPh sb="6" eb="7">
      <t>マイ</t>
    </rPh>
    <phoneticPr fontId="2"/>
  </si>
  <si>
    <t>A4　500枚/式</t>
    <rPh sb="6" eb="7">
      <t>マイ</t>
    </rPh>
    <rPh sb="8" eb="9">
      <t>シキ</t>
    </rPh>
    <phoneticPr fontId="2"/>
  </si>
  <si>
    <t>A3　100枚/式</t>
    <rPh sb="6" eb="7">
      <t>マイ</t>
    </rPh>
    <rPh sb="8" eb="9">
      <t>シキ</t>
    </rPh>
    <phoneticPr fontId="2"/>
  </si>
  <si>
    <t>予備含む</t>
    <rPh sb="0" eb="2">
      <t>ヨビ</t>
    </rPh>
    <rPh sb="2" eb="3">
      <t>フク</t>
    </rPh>
    <phoneticPr fontId="2"/>
  </si>
  <si>
    <t>運行管理要員等に係る備品・消耗品等</t>
    <phoneticPr fontId="2"/>
  </si>
  <si>
    <t>反射材付きスタッフジャンパー（メッシュビブス）</t>
    <rPh sb="0" eb="3">
      <t>ハンシャザイ</t>
    </rPh>
    <rPh sb="3" eb="4">
      <t>ツ</t>
    </rPh>
    <phoneticPr fontId="2"/>
  </si>
  <si>
    <t>バインダー</t>
    <phoneticPr fontId="2"/>
  </si>
  <si>
    <t>ホイッスル（笛）</t>
    <rPh sb="6" eb="7">
      <t>フエ</t>
    </rPh>
    <phoneticPr fontId="2"/>
  </si>
  <si>
    <t>トランジスタメガホン</t>
    <phoneticPr fontId="2"/>
  </si>
  <si>
    <t>誘導棒</t>
    <rPh sb="0" eb="3">
      <t>ユウドウボウ</t>
    </rPh>
    <phoneticPr fontId="2"/>
  </si>
  <si>
    <t>数取機（カウンター）</t>
    <rPh sb="0" eb="3">
      <t>カズトリキ</t>
    </rPh>
    <phoneticPr fontId="2"/>
  </si>
  <si>
    <t>懐中電灯</t>
    <rPh sb="0" eb="4">
      <t>カイチュウデントウ</t>
    </rPh>
    <phoneticPr fontId="2"/>
  </si>
  <si>
    <t>雨具（合羽）</t>
    <rPh sb="0" eb="2">
      <t>アマグ</t>
    </rPh>
    <rPh sb="3" eb="5">
      <t>カッパ</t>
    </rPh>
    <phoneticPr fontId="2"/>
  </si>
  <si>
    <t>5ｗ無線機（携帯型）</t>
    <rPh sb="2" eb="5">
      <t>ムセンキ</t>
    </rPh>
    <rPh sb="6" eb="9">
      <t>ケイタイガタ</t>
    </rPh>
    <phoneticPr fontId="2"/>
  </si>
  <si>
    <t>ゴミ袋、養生テープ等</t>
    <rPh sb="2" eb="3">
      <t>フクロ</t>
    </rPh>
    <rPh sb="4" eb="6">
      <t>ヨウジョウ</t>
    </rPh>
    <rPh sb="9" eb="10">
      <t>トウ</t>
    </rPh>
    <phoneticPr fontId="2"/>
  </si>
  <si>
    <t>着</t>
    <rPh sb="0" eb="1">
      <t>チャク</t>
    </rPh>
    <phoneticPr fontId="2"/>
  </si>
  <si>
    <t>個</t>
    <rPh sb="0" eb="1">
      <t>コ</t>
    </rPh>
    <phoneticPr fontId="2"/>
  </si>
  <si>
    <t>本</t>
    <rPh sb="0" eb="1">
      <t>ホン</t>
    </rPh>
    <phoneticPr fontId="2"/>
  </si>
  <si>
    <t>予備含む</t>
    <rPh sb="0" eb="3">
      <t>ヨビフク</t>
    </rPh>
    <phoneticPr fontId="2"/>
  </si>
  <si>
    <t>予備含む/A4サイズ</t>
    <rPh sb="0" eb="3">
      <t>ヨビフク</t>
    </rPh>
    <phoneticPr fontId="2"/>
  </si>
  <si>
    <t>電池付き</t>
    <rPh sb="0" eb="3">
      <t>デンチツ</t>
    </rPh>
    <phoneticPr fontId="2"/>
  </si>
  <si>
    <t>予備含/４桁タイプ</t>
    <rPh sb="0" eb="3">
      <t>ヨビガン</t>
    </rPh>
    <rPh sb="5" eb="6">
      <t>ケタ</t>
    </rPh>
    <phoneticPr fontId="2"/>
  </si>
  <si>
    <t>予備含む/電池付属</t>
    <rPh sb="0" eb="3">
      <t>ヨビフク</t>
    </rPh>
    <rPh sb="5" eb="9">
      <t>デンチフゾク</t>
    </rPh>
    <phoneticPr fontId="2"/>
  </si>
  <si>
    <t>予備含む/傘、長靴は各自持参</t>
    <rPh sb="0" eb="3">
      <t>ヨビフク</t>
    </rPh>
    <rPh sb="5" eb="6">
      <t>カサ</t>
    </rPh>
    <rPh sb="7" eb="9">
      <t>ナガグツ</t>
    </rPh>
    <rPh sb="10" eb="12">
      <t>カクジ</t>
    </rPh>
    <rPh sb="12" eb="14">
      <t>ジサン</t>
    </rPh>
    <phoneticPr fontId="2"/>
  </si>
  <si>
    <t>イヤホン、ピンマイク、充電器付属</t>
    <rPh sb="11" eb="16">
      <t>ジュウデンキフゾク</t>
    </rPh>
    <phoneticPr fontId="2"/>
  </si>
  <si>
    <t>臨時駐車場・シャトルバス乗降所に係る設備関係費</t>
    <phoneticPr fontId="2"/>
  </si>
  <si>
    <t>ラインカー</t>
    <phoneticPr fontId="2"/>
  </si>
  <si>
    <t>石灰</t>
    <rPh sb="0" eb="2">
      <t>セッカイ</t>
    </rPh>
    <phoneticPr fontId="2"/>
  </si>
  <si>
    <t>PPロープ</t>
    <phoneticPr fontId="2"/>
  </si>
  <si>
    <t>カラーテープ（バス用）</t>
    <rPh sb="9" eb="10">
      <t>ヨウ</t>
    </rPh>
    <phoneticPr fontId="2"/>
  </si>
  <si>
    <t>カラーコーン（ウエイト付）</t>
    <rPh sb="11" eb="12">
      <t>ツキ</t>
    </rPh>
    <phoneticPr fontId="2"/>
  </si>
  <si>
    <t>コーンバー</t>
    <phoneticPr fontId="2"/>
  </si>
  <si>
    <t>プラシキ</t>
    <phoneticPr fontId="2"/>
  </si>
  <si>
    <t>駐車場　駐車枠等施工費　原状復帰費含む</t>
    <rPh sb="0" eb="3">
      <t>チュウシャジョウ</t>
    </rPh>
    <rPh sb="4" eb="8">
      <t>チュウシャワクトウ</t>
    </rPh>
    <rPh sb="8" eb="11">
      <t>セコウヒ</t>
    </rPh>
    <rPh sb="12" eb="14">
      <t>ゲンジョウ</t>
    </rPh>
    <rPh sb="14" eb="16">
      <t>フッキ</t>
    </rPh>
    <rPh sb="16" eb="17">
      <t>ヒ</t>
    </rPh>
    <rPh sb="17" eb="18">
      <t>フク</t>
    </rPh>
    <phoneticPr fontId="2"/>
  </si>
  <si>
    <t>三角矢印板</t>
    <rPh sb="0" eb="4">
      <t>サンカクヤジルシ</t>
    </rPh>
    <rPh sb="4" eb="5">
      <t>イタ</t>
    </rPh>
    <phoneticPr fontId="2"/>
  </si>
  <si>
    <t>プラ柵（パイプフェンス）</t>
    <rPh sb="2" eb="3">
      <t>サク</t>
    </rPh>
    <phoneticPr fontId="2"/>
  </si>
  <si>
    <t>日除け用個人パラソルおよびパイプ椅子【警備員】</t>
    <rPh sb="0" eb="2">
      <t>ヒヨ</t>
    </rPh>
    <rPh sb="3" eb="4">
      <t>ヨウ</t>
    </rPh>
    <rPh sb="4" eb="6">
      <t>コジン</t>
    </rPh>
    <rPh sb="16" eb="18">
      <t>イス</t>
    </rPh>
    <rPh sb="19" eb="22">
      <t>ケイビイン</t>
    </rPh>
    <phoneticPr fontId="2"/>
  </si>
  <si>
    <t>袋</t>
    <rPh sb="0" eb="1">
      <t>フクロ</t>
    </rPh>
    <phoneticPr fontId="2"/>
  </si>
  <si>
    <t>巻</t>
    <rPh sb="0" eb="1">
      <t>マ</t>
    </rPh>
    <phoneticPr fontId="2"/>
  </si>
  <si>
    <t>カラーコーン２個につき１本（５個につき４本）</t>
    <rPh sb="7" eb="8">
      <t>コ</t>
    </rPh>
    <rPh sb="12" eb="13">
      <t>ホン</t>
    </rPh>
    <rPh sb="15" eb="16">
      <t>コ</t>
    </rPh>
    <rPh sb="20" eb="21">
      <t>ホン</t>
    </rPh>
    <phoneticPr fontId="2"/>
  </si>
  <si>
    <t>歩行者動線用</t>
    <rPh sb="0" eb="3">
      <t>ホコウシャ</t>
    </rPh>
    <rPh sb="3" eb="5">
      <t>ドウセン</t>
    </rPh>
    <rPh sb="5" eb="6">
      <t>ヨウ</t>
    </rPh>
    <phoneticPr fontId="2"/>
  </si>
  <si>
    <t>タクシー輸送に関する業務の実施</t>
    <rPh sb="4" eb="6">
      <t>ユソウ</t>
    </rPh>
    <rPh sb="7" eb="8">
      <t>カン</t>
    </rPh>
    <rPh sb="10" eb="12">
      <t>ギョウム</t>
    </rPh>
    <rPh sb="13" eb="15">
      <t>ジッシ</t>
    </rPh>
    <phoneticPr fontId="2"/>
  </si>
  <si>
    <t>運行管理要員の配置管理</t>
    <rPh sb="0" eb="6">
      <t>ウンコウカンリヨウイン</t>
    </rPh>
    <rPh sb="7" eb="9">
      <t>ハイチ</t>
    </rPh>
    <rPh sb="9" eb="11">
      <t>カンリ</t>
    </rPh>
    <phoneticPr fontId="2"/>
  </si>
  <si>
    <t>弁当調達・配付受付業務</t>
    <rPh sb="0" eb="4">
      <t>ベントウチョウタツ</t>
    </rPh>
    <rPh sb="5" eb="7">
      <t>ハイフ</t>
    </rPh>
    <rPh sb="7" eb="11">
      <t>ウケツケギョウム</t>
    </rPh>
    <phoneticPr fontId="2"/>
  </si>
  <si>
    <t>交通誘導看板製作・設置・撤去等業務</t>
    <rPh sb="0" eb="8">
      <t>コウツウユウドウカンバンセイサク</t>
    </rPh>
    <rPh sb="9" eb="11">
      <t>セッチ</t>
    </rPh>
    <rPh sb="12" eb="15">
      <t>テッキョトウ</t>
    </rPh>
    <rPh sb="15" eb="17">
      <t>ギョウム</t>
    </rPh>
    <phoneticPr fontId="2"/>
  </si>
  <si>
    <t>駐車場・乗降所の適正利用</t>
    <rPh sb="0" eb="3">
      <t>チュウシャジョウ</t>
    </rPh>
    <rPh sb="4" eb="7">
      <t>ジョウコウショ</t>
    </rPh>
    <rPh sb="8" eb="12">
      <t>テキセイリヨウ</t>
    </rPh>
    <phoneticPr fontId="2"/>
  </si>
  <si>
    <t>公共交通機関の利用促進</t>
    <rPh sb="0" eb="6">
      <t>コウキョウコウツウキカン</t>
    </rPh>
    <rPh sb="7" eb="11">
      <t>リヨウソクシン</t>
    </rPh>
    <phoneticPr fontId="2"/>
  </si>
  <si>
    <t>関係期間・関係団体等の調整</t>
    <rPh sb="0" eb="2">
      <t>カンケイ</t>
    </rPh>
    <rPh sb="2" eb="4">
      <t>キカン</t>
    </rPh>
    <rPh sb="5" eb="7">
      <t>カンケイ</t>
    </rPh>
    <rPh sb="7" eb="9">
      <t>ダンタイ</t>
    </rPh>
    <rPh sb="9" eb="10">
      <t>トウ</t>
    </rPh>
    <rPh sb="11" eb="13">
      <t>チョウセイ</t>
    </rPh>
    <phoneticPr fontId="2"/>
  </si>
  <si>
    <t>問い合わせ、苦情、事故等の対応</t>
    <rPh sb="0" eb="1">
      <t>ト</t>
    </rPh>
    <rPh sb="2" eb="3">
      <t>ア</t>
    </rPh>
    <rPh sb="6" eb="8">
      <t>クジョウ</t>
    </rPh>
    <rPh sb="9" eb="12">
      <t>ジコトウ</t>
    </rPh>
    <rPh sb="13" eb="15">
      <t>タイオウ</t>
    </rPh>
    <phoneticPr fontId="2"/>
  </si>
  <si>
    <t>その他</t>
    <rPh sb="2" eb="3">
      <t>タ</t>
    </rPh>
    <phoneticPr fontId="2"/>
  </si>
  <si>
    <t>第１号－９　交通誘導看板製作・設置・撤去等業務</t>
    <rPh sb="0" eb="1">
      <t>ダイ</t>
    </rPh>
    <rPh sb="2" eb="3">
      <t>ゴウ</t>
    </rPh>
    <rPh sb="6" eb="8">
      <t>コウツウ</t>
    </rPh>
    <rPh sb="8" eb="10">
      <t>ユウドウ</t>
    </rPh>
    <rPh sb="10" eb="14">
      <t>カンバンセイサク</t>
    </rPh>
    <rPh sb="15" eb="17">
      <t>セッチ</t>
    </rPh>
    <rPh sb="18" eb="20">
      <t>テッキョ</t>
    </rPh>
    <rPh sb="20" eb="21">
      <t>トウ</t>
    </rPh>
    <rPh sb="21" eb="23">
      <t>ギョウム</t>
    </rPh>
    <phoneticPr fontId="2"/>
  </si>
  <si>
    <t>設置枚数</t>
    <rPh sb="0" eb="4">
      <t>セッチマイスウ</t>
    </rPh>
    <phoneticPr fontId="2"/>
  </si>
  <si>
    <t>配置図面修正、実施計画書（サイン盤面、設置細部確認）</t>
    <rPh sb="0" eb="2">
      <t>ハイチ</t>
    </rPh>
    <rPh sb="2" eb="4">
      <t>ズメン</t>
    </rPh>
    <rPh sb="4" eb="6">
      <t>シュウセイ</t>
    </rPh>
    <rPh sb="7" eb="9">
      <t>ジッシ</t>
    </rPh>
    <rPh sb="9" eb="12">
      <t>ケイカクショ</t>
    </rPh>
    <rPh sb="16" eb="18">
      <t>バンメン</t>
    </rPh>
    <rPh sb="19" eb="21">
      <t>セッチ</t>
    </rPh>
    <rPh sb="21" eb="23">
      <t>サイブ</t>
    </rPh>
    <rPh sb="23" eb="25">
      <t>カクニン</t>
    </rPh>
    <phoneticPr fontId="2"/>
  </si>
  <si>
    <t>看板設置に係る各種許可申請</t>
    <rPh sb="0" eb="4">
      <t>カンバンセッチ</t>
    </rPh>
    <rPh sb="5" eb="6">
      <t>カカ</t>
    </rPh>
    <rPh sb="7" eb="9">
      <t>カクシュ</t>
    </rPh>
    <rPh sb="9" eb="13">
      <t>キョカシンセイ</t>
    </rPh>
    <phoneticPr fontId="2"/>
  </si>
  <si>
    <t>資材費等諸経費、設営撤去費</t>
    <rPh sb="0" eb="3">
      <t>シザイヒ</t>
    </rPh>
    <rPh sb="3" eb="4">
      <t>トウ</t>
    </rPh>
    <rPh sb="4" eb="7">
      <t>ショケイヒ</t>
    </rPh>
    <rPh sb="8" eb="10">
      <t>セツエイ</t>
    </rPh>
    <rPh sb="10" eb="13">
      <t>テッキョヒ</t>
    </rPh>
    <phoneticPr fontId="2"/>
  </si>
  <si>
    <t>産廃処理（終了後）</t>
    <rPh sb="0" eb="2">
      <t>サンパイ</t>
    </rPh>
    <rPh sb="2" eb="4">
      <t>ショリ</t>
    </rPh>
    <rPh sb="5" eb="8">
      <t>シュウリョウゴ</t>
    </rPh>
    <phoneticPr fontId="2"/>
  </si>
  <si>
    <t>第１号－10　駐車場・乗降所の適正利用</t>
    <rPh sb="0" eb="1">
      <t>ダイ</t>
    </rPh>
    <rPh sb="2" eb="3">
      <t>ゴウ</t>
    </rPh>
    <rPh sb="7" eb="10">
      <t>チュウシャジョウ</t>
    </rPh>
    <rPh sb="11" eb="14">
      <t>ジョウコウショ</t>
    </rPh>
    <rPh sb="15" eb="19">
      <t>テキセイリヨウ</t>
    </rPh>
    <phoneticPr fontId="2"/>
  </si>
  <si>
    <t>駐車許可証作成・配付</t>
    <rPh sb="0" eb="5">
      <t>チュウシャキョカショウ</t>
    </rPh>
    <rPh sb="5" eb="7">
      <t>サクセイ</t>
    </rPh>
    <rPh sb="8" eb="10">
      <t>ハイフ</t>
    </rPh>
    <phoneticPr fontId="2"/>
  </si>
  <si>
    <t>第１号－11　公共交通機関の利用促進</t>
    <rPh sb="0" eb="1">
      <t>ダイ</t>
    </rPh>
    <rPh sb="2" eb="3">
      <t>ゴウ</t>
    </rPh>
    <rPh sb="7" eb="9">
      <t>コウキョウ</t>
    </rPh>
    <rPh sb="9" eb="11">
      <t>コウツウ</t>
    </rPh>
    <rPh sb="11" eb="13">
      <t>キカン</t>
    </rPh>
    <rPh sb="14" eb="16">
      <t>リヨウ</t>
    </rPh>
    <rPh sb="16" eb="18">
      <t>ソクシン</t>
    </rPh>
    <phoneticPr fontId="2"/>
  </si>
  <si>
    <t>無料シャトルバス時刻表作成・配付</t>
    <rPh sb="0" eb="2">
      <t>ムリョウ</t>
    </rPh>
    <rPh sb="8" eb="13">
      <t>ジコクヒョウサクセイ</t>
    </rPh>
    <rPh sb="14" eb="16">
      <t>ハイフ</t>
    </rPh>
    <phoneticPr fontId="2"/>
  </si>
  <si>
    <t>第１号－12　関係機関・関係団体等との調整</t>
    <rPh sb="0" eb="1">
      <t>ダイ</t>
    </rPh>
    <rPh sb="2" eb="3">
      <t>ゴウ</t>
    </rPh>
    <rPh sb="7" eb="9">
      <t>カンケイ</t>
    </rPh>
    <rPh sb="9" eb="11">
      <t>キカン</t>
    </rPh>
    <rPh sb="12" eb="14">
      <t>カンケイ</t>
    </rPh>
    <rPh sb="14" eb="16">
      <t>ダンタイ</t>
    </rPh>
    <rPh sb="16" eb="17">
      <t>トウ</t>
    </rPh>
    <rPh sb="19" eb="21">
      <t>チョウセイ</t>
    </rPh>
    <phoneticPr fontId="2"/>
  </si>
  <si>
    <t>関係機関・関係団体との打合せ・協議</t>
    <rPh sb="0" eb="4">
      <t>カンケイキカン</t>
    </rPh>
    <rPh sb="5" eb="9">
      <t>カンケイダンタイ</t>
    </rPh>
    <rPh sb="11" eb="13">
      <t>ウチアワ</t>
    </rPh>
    <rPh sb="15" eb="17">
      <t>キョウギ</t>
    </rPh>
    <phoneticPr fontId="2"/>
  </si>
  <si>
    <t>数　量　１</t>
    <rPh sb="1" eb="4">
      <t>ジコトウ</t>
    </rPh>
    <phoneticPr fontId="2"/>
  </si>
  <si>
    <t>第１号－13　問い合わせ、苦情、事故等の対応</t>
    <rPh sb="0" eb="1">
      <t>ダイ</t>
    </rPh>
    <rPh sb="2" eb="3">
      <t>ゴウ</t>
    </rPh>
    <rPh sb="7" eb="8">
      <t>ト</t>
    </rPh>
    <rPh sb="9" eb="10">
      <t>ア</t>
    </rPh>
    <rPh sb="13" eb="15">
      <t>クジョウ</t>
    </rPh>
    <rPh sb="16" eb="19">
      <t>ジコトウ</t>
    </rPh>
    <rPh sb="20" eb="22">
      <t>タイオウ</t>
    </rPh>
    <phoneticPr fontId="2"/>
  </si>
  <si>
    <t>問い合わせ、苦情、事故等の対応</t>
    <phoneticPr fontId="2"/>
  </si>
  <si>
    <t>運行管理要員配置計画作成、マニュアル作成</t>
    <rPh sb="0" eb="2">
      <t>ウンコウ</t>
    </rPh>
    <rPh sb="2" eb="4">
      <t>カンリ</t>
    </rPh>
    <rPh sb="4" eb="6">
      <t>ヨウイン</t>
    </rPh>
    <rPh sb="6" eb="8">
      <t>ハイチ</t>
    </rPh>
    <rPh sb="8" eb="10">
      <t>ケイカク</t>
    </rPh>
    <rPh sb="10" eb="12">
      <t>サクセイ</t>
    </rPh>
    <rPh sb="18" eb="20">
      <t>サクセイ</t>
    </rPh>
    <phoneticPr fontId="2"/>
  </si>
  <si>
    <t>第２号　タクシー借上げ費用</t>
    <rPh sb="0" eb="1">
      <t>ダイ</t>
    </rPh>
    <rPh sb="2" eb="3">
      <t>ゴウ</t>
    </rPh>
    <rPh sb="8" eb="10">
      <t>カリア</t>
    </rPh>
    <rPh sb="11" eb="13">
      <t>ヒヨウ</t>
    </rPh>
    <phoneticPr fontId="2"/>
  </si>
  <si>
    <t>第３号　弁当調達・配付受付業務</t>
    <rPh sb="0" eb="1">
      <t>ダイ</t>
    </rPh>
    <rPh sb="2" eb="3">
      <t>ゴウ</t>
    </rPh>
    <rPh sb="4" eb="6">
      <t>ベントウ</t>
    </rPh>
    <rPh sb="6" eb="8">
      <t>チョウタツ</t>
    </rPh>
    <rPh sb="9" eb="11">
      <t>ハイフ</t>
    </rPh>
    <rPh sb="11" eb="13">
      <t>ウケツケ</t>
    </rPh>
    <rPh sb="13" eb="15">
      <t>ギョウム</t>
    </rPh>
    <phoneticPr fontId="2"/>
  </si>
  <si>
    <t>弁当調達・配付受付業務</t>
    <rPh sb="0" eb="2">
      <t>ベントウ</t>
    </rPh>
    <rPh sb="2" eb="4">
      <t>チョウタツ</t>
    </rPh>
    <rPh sb="5" eb="7">
      <t>ハイフ</t>
    </rPh>
    <rPh sb="7" eb="9">
      <t>ウケツケ</t>
    </rPh>
    <rPh sb="9" eb="11">
      <t>ギョウム</t>
    </rPh>
    <phoneticPr fontId="2"/>
  </si>
  <si>
    <t>斡旋弁当受付業務</t>
    <rPh sb="0" eb="4">
      <t>アッセンベントウ</t>
    </rPh>
    <rPh sb="4" eb="8">
      <t>ウケツケギョウム</t>
    </rPh>
    <phoneticPr fontId="2"/>
  </si>
  <si>
    <t>支給弁当受付業務</t>
    <rPh sb="0" eb="4">
      <t>シキュウベントウ</t>
    </rPh>
    <rPh sb="4" eb="8">
      <t>ウケツケギョウム</t>
    </rPh>
    <phoneticPr fontId="2"/>
  </si>
  <si>
    <t>弁当申込のとりまとめおよび受注管理</t>
    <phoneticPr fontId="2"/>
  </si>
  <si>
    <t>弁当申込システム設定構築</t>
    <rPh sb="0" eb="4">
      <t>ベントウモウシコミ</t>
    </rPh>
    <rPh sb="8" eb="12">
      <t>セッテイコウチク</t>
    </rPh>
    <phoneticPr fontId="2"/>
  </si>
  <si>
    <t>弁当しおりの作成</t>
    <rPh sb="0" eb="2">
      <t>ベントウ</t>
    </rPh>
    <rPh sb="6" eb="8">
      <t>サクセイ</t>
    </rPh>
    <phoneticPr fontId="2"/>
  </si>
  <si>
    <t>弁当申込に係る問合せおよび変更・取消・追加対応</t>
    <rPh sb="0" eb="4">
      <t>ベントウモウシコミ</t>
    </rPh>
    <rPh sb="5" eb="6">
      <t>カカ</t>
    </rPh>
    <rPh sb="7" eb="9">
      <t>トイアワ</t>
    </rPh>
    <rPh sb="13" eb="15">
      <t>ヘンコウ</t>
    </rPh>
    <rPh sb="16" eb="18">
      <t>トリケシ</t>
    </rPh>
    <rPh sb="19" eb="23">
      <t>ツイカタイオウ</t>
    </rPh>
    <phoneticPr fontId="2"/>
  </si>
  <si>
    <t>入金確認・領収書設定</t>
    <rPh sb="0" eb="4">
      <t>ニュウキンカクニン</t>
    </rPh>
    <rPh sb="5" eb="8">
      <t>リョウシュウショ</t>
    </rPh>
    <rPh sb="8" eb="10">
      <t>セッテイ</t>
    </rPh>
    <phoneticPr fontId="2"/>
  </si>
  <si>
    <t>弁当引換券（確認書）の発行、システムDL設定</t>
    <rPh sb="0" eb="5">
      <t>ベントウヒキカエケン</t>
    </rPh>
    <rPh sb="6" eb="9">
      <t>カクニンショ</t>
    </rPh>
    <rPh sb="11" eb="13">
      <t>ハッコウ</t>
    </rPh>
    <rPh sb="20" eb="22">
      <t>セッテイ</t>
    </rPh>
    <phoneticPr fontId="2"/>
  </si>
  <si>
    <t>弁当調製施設との調整</t>
    <phoneticPr fontId="2"/>
  </si>
  <si>
    <t>弁当調達計画の調整（日別・会場別割振）</t>
    <rPh sb="0" eb="2">
      <t>ベントウ</t>
    </rPh>
    <rPh sb="2" eb="4">
      <t>チョウタツ</t>
    </rPh>
    <rPh sb="4" eb="6">
      <t>ケイカク</t>
    </rPh>
    <rPh sb="7" eb="9">
      <t>チョウセイ</t>
    </rPh>
    <rPh sb="10" eb="12">
      <t>ヒベツ</t>
    </rPh>
    <rPh sb="13" eb="16">
      <t>カイジョウベツ</t>
    </rPh>
    <rPh sb="16" eb="18">
      <t>ワリフ</t>
    </rPh>
    <phoneticPr fontId="2"/>
  </si>
  <si>
    <t>弁当調製施設への説明および問い合わせ対応</t>
    <rPh sb="0" eb="6">
      <t>ベントウチョウセイシセツ</t>
    </rPh>
    <rPh sb="8" eb="10">
      <t>セツメイ</t>
    </rPh>
    <rPh sb="13" eb="14">
      <t>ト</t>
    </rPh>
    <rPh sb="15" eb="16">
      <t>ア</t>
    </rPh>
    <rPh sb="18" eb="20">
      <t>タイオウ</t>
    </rPh>
    <phoneticPr fontId="2"/>
  </si>
  <si>
    <t>弁当発注</t>
    <rPh sb="0" eb="4">
      <t>ベントウハッチュウ</t>
    </rPh>
    <phoneticPr fontId="2"/>
  </si>
  <si>
    <t>弁当調達計画等の修正</t>
    <rPh sb="0" eb="6">
      <t>ベントウチョウタツケイカク</t>
    </rPh>
    <rPh sb="6" eb="7">
      <t>トウ</t>
    </rPh>
    <rPh sb="8" eb="10">
      <t>シュウセイ</t>
    </rPh>
    <phoneticPr fontId="2"/>
  </si>
  <si>
    <t>弁当調製施設への発注・納品・受注確認</t>
    <rPh sb="0" eb="6">
      <t>ベントウチョウセイシセツ</t>
    </rPh>
    <rPh sb="8" eb="10">
      <t>ハッチュウ</t>
    </rPh>
    <rPh sb="11" eb="13">
      <t>ノウヒン</t>
    </rPh>
    <rPh sb="14" eb="16">
      <t>ジュチュウ</t>
    </rPh>
    <rPh sb="16" eb="18">
      <t>カクニン</t>
    </rPh>
    <phoneticPr fontId="2"/>
  </si>
  <si>
    <t>弁当調製施設への変更業務</t>
    <rPh sb="0" eb="6">
      <t>ベントウチョウセイシセツ</t>
    </rPh>
    <rPh sb="8" eb="10">
      <t>ヘンコウ</t>
    </rPh>
    <rPh sb="10" eb="12">
      <t>ギョウム</t>
    </rPh>
    <phoneticPr fontId="2"/>
  </si>
  <si>
    <t>弁当調製施設への負け帰り取消業務</t>
    <rPh sb="0" eb="4">
      <t>ベントウチョウセイ</t>
    </rPh>
    <rPh sb="4" eb="6">
      <t>シセツ</t>
    </rPh>
    <rPh sb="8" eb="9">
      <t>マ</t>
    </rPh>
    <rPh sb="10" eb="11">
      <t>ガエ</t>
    </rPh>
    <rPh sb="12" eb="14">
      <t>トリケシ</t>
    </rPh>
    <rPh sb="14" eb="16">
      <t>ギョウム</t>
    </rPh>
    <phoneticPr fontId="2"/>
  </si>
  <si>
    <t>配達管理・弁当引換管理</t>
    <rPh sb="0" eb="2">
      <t>ハイタツ</t>
    </rPh>
    <rPh sb="2" eb="4">
      <t>カンリ</t>
    </rPh>
    <rPh sb="5" eb="7">
      <t>ベントウ</t>
    </rPh>
    <rPh sb="7" eb="9">
      <t>ヒキカエ</t>
    </rPh>
    <rPh sb="9" eb="11">
      <t>カンリ</t>
    </rPh>
    <phoneticPr fontId="2"/>
  </si>
  <si>
    <t>弁当受付・変更管理スタッフ</t>
    <rPh sb="0" eb="4">
      <t>ベントウウケツケ</t>
    </rPh>
    <rPh sb="5" eb="9">
      <t>ヘンコウカンリ</t>
    </rPh>
    <phoneticPr fontId="2"/>
  </si>
  <si>
    <t>弁当斡旋員へのマニュアル作成および説明</t>
    <rPh sb="0" eb="5">
      <t>ベントウアッセンイン</t>
    </rPh>
    <rPh sb="12" eb="14">
      <t>サクセイ</t>
    </rPh>
    <rPh sb="17" eb="19">
      <t>セツメイ</t>
    </rPh>
    <phoneticPr fontId="2"/>
  </si>
  <si>
    <t>大会期間中含む</t>
    <rPh sb="0" eb="6">
      <t>タイカイキカンチュウフク</t>
    </rPh>
    <phoneticPr fontId="2"/>
  </si>
  <si>
    <t>代金の徴収・精算</t>
    <rPh sb="0" eb="2">
      <t>ダイキン</t>
    </rPh>
    <rPh sb="3" eb="5">
      <t>チョウシュウ</t>
    </rPh>
    <rPh sb="6" eb="8">
      <t>セイサン</t>
    </rPh>
    <phoneticPr fontId="2"/>
  </si>
  <si>
    <t>代金の徴収および弁当調製施設への支払い</t>
    <rPh sb="0" eb="2">
      <t>ダイキン</t>
    </rPh>
    <rPh sb="3" eb="5">
      <t>チョウシュウ</t>
    </rPh>
    <rPh sb="8" eb="14">
      <t>ベントウチョウセイシセツ</t>
    </rPh>
    <rPh sb="16" eb="18">
      <t>シハラ</t>
    </rPh>
    <phoneticPr fontId="2"/>
  </si>
  <si>
    <t>代金と弁当個数の照合・返金および追加請求対応</t>
    <rPh sb="0" eb="2">
      <t>ダイキン</t>
    </rPh>
    <rPh sb="3" eb="5">
      <t>ベントウ</t>
    </rPh>
    <rPh sb="5" eb="7">
      <t>コスウ</t>
    </rPh>
    <rPh sb="8" eb="10">
      <t>ショウゴウ</t>
    </rPh>
    <rPh sb="11" eb="13">
      <t>ヘンキン</t>
    </rPh>
    <rPh sb="16" eb="22">
      <t>ツイカセイキュウタイオウ</t>
    </rPh>
    <phoneticPr fontId="2"/>
  </si>
  <si>
    <t>請求書・領収書の発行、システムDL設定</t>
    <rPh sb="0" eb="3">
      <t>セイキュウショ</t>
    </rPh>
    <rPh sb="4" eb="7">
      <t>リョウシュウショ</t>
    </rPh>
    <rPh sb="8" eb="10">
      <t>ハッコウ</t>
    </rPh>
    <rPh sb="17" eb="19">
      <t>セッテイ</t>
    </rPh>
    <phoneticPr fontId="2"/>
  </si>
  <si>
    <t>実績報告書作成費</t>
    <rPh sb="0" eb="8">
      <t>ジッセキホウコクショサクセイヒ</t>
    </rPh>
    <phoneticPr fontId="2"/>
  </si>
  <si>
    <t>支給弁当受付業務</t>
    <rPh sb="0" eb="2">
      <t>シキュウ</t>
    </rPh>
    <rPh sb="2" eb="4">
      <t>ベントウ</t>
    </rPh>
    <rPh sb="4" eb="6">
      <t>ウケツケ</t>
    </rPh>
    <rPh sb="6" eb="8">
      <t>ギョウム</t>
    </rPh>
    <phoneticPr fontId="2"/>
  </si>
  <si>
    <t>支給弁当申込書兼弁当引換券作成</t>
    <rPh sb="0" eb="4">
      <t>シキュウベントウ</t>
    </rPh>
    <rPh sb="4" eb="7">
      <t>モウシコミショ</t>
    </rPh>
    <rPh sb="7" eb="8">
      <t>ケン</t>
    </rPh>
    <rPh sb="8" eb="10">
      <t>ベントウ</t>
    </rPh>
    <rPh sb="10" eb="12">
      <t>ヒキカエ</t>
    </rPh>
    <rPh sb="12" eb="13">
      <t>ケン</t>
    </rPh>
    <rPh sb="13" eb="15">
      <t>サクセイ</t>
    </rPh>
    <phoneticPr fontId="2"/>
  </si>
  <si>
    <t>(タクシー代除く）</t>
    <rPh sb="5" eb="6">
      <t>ダイ</t>
    </rPh>
    <rPh sb="6" eb="7">
      <t>ノゾ</t>
    </rPh>
    <phoneticPr fontId="2"/>
  </si>
  <si>
    <t>合計（税抜き）</t>
    <rPh sb="0" eb="2">
      <t>ゴウケイ</t>
    </rPh>
    <rPh sb="3" eb="5">
      <t>ゼイヌ</t>
    </rPh>
    <phoneticPr fontId="2"/>
  </si>
  <si>
    <t>消費税額(タクシー代除く）</t>
    <rPh sb="0" eb="3">
      <t>ショウヒゼイ</t>
    </rPh>
    <rPh sb="3" eb="4">
      <t>ガク</t>
    </rPh>
    <rPh sb="9" eb="10">
      <t>ダイ</t>
    </rPh>
    <rPh sb="10" eb="11">
      <t>ノゾ</t>
    </rPh>
    <phoneticPr fontId="2"/>
  </si>
  <si>
    <t>警備員の配置・管理</t>
    <phoneticPr fontId="2"/>
  </si>
  <si>
    <t>交通誘導看板製作・設置・撤去等業務</t>
    <phoneticPr fontId="2"/>
  </si>
  <si>
    <t>駐車場・乗降所の適正利用</t>
    <phoneticPr fontId="2"/>
  </si>
  <si>
    <t>公共交通機関の利用促進</t>
    <phoneticPr fontId="2"/>
  </si>
  <si>
    <t>関係機関・関係団体等との調整</t>
    <phoneticPr fontId="2"/>
  </si>
  <si>
    <t>その他</t>
    <phoneticPr fontId="2"/>
  </si>
  <si>
    <t>タクシー借上げ費用</t>
    <phoneticPr fontId="2"/>
  </si>
  <si>
    <t>部</t>
    <rPh sb="0" eb="1">
      <t>ブ</t>
    </rPh>
    <phoneticPr fontId="2"/>
  </si>
  <si>
    <t>数量１</t>
    <rPh sb="0" eb="2">
      <t>スウリョウ</t>
    </rPh>
    <phoneticPr fontId="2"/>
  </si>
  <si>
    <t>数量２</t>
    <rPh sb="0" eb="2">
      <t>スウリョウ</t>
    </rPh>
    <phoneticPr fontId="2"/>
  </si>
  <si>
    <t>タクシー借上げ概算料金（サッカー）</t>
    <rPh sb="4" eb="6">
      <t>カリア</t>
    </rPh>
    <rPh sb="7" eb="11">
      <t>ガイサンリョウキン</t>
    </rPh>
    <phoneticPr fontId="2"/>
  </si>
  <si>
    <t>第３号－１　斡旋弁当受付業務</t>
    <rPh sb="0" eb="1">
      <t>ダイ</t>
    </rPh>
    <rPh sb="2" eb="3">
      <t>ゴウ</t>
    </rPh>
    <rPh sb="6" eb="14">
      <t>アッセンベントウウケツケギョウム</t>
    </rPh>
    <phoneticPr fontId="2"/>
  </si>
  <si>
    <t>斡旋弁当受付業務</t>
    <phoneticPr fontId="2"/>
  </si>
  <si>
    <t>第３号－１－１　弁当申込のとりまとめおよび受注管理</t>
    <rPh sb="0" eb="1">
      <t>ダイ</t>
    </rPh>
    <rPh sb="2" eb="3">
      <t>ゴウ</t>
    </rPh>
    <rPh sb="8" eb="12">
      <t>ベントウモウシコミ</t>
    </rPh>
    <rPh sb="21" eb="25">
      <t>ジュチュウカンリ</t>
    </rPh>
    <phoneticPr fontId="2"/>
  </si>
  <si>
    <t>第１号－７－３　輸送本部に係る什器・備品・消耗品等</t>
    <rPh sb="0" eb="1">
      <t>ダイ</t>
    </rPh>
    <rPh sb="2" eb="3">
      <t>ゴウ</t>
    </rPh>
    <rPh sb="8" eb="10">
      <t>ユソウ</t>
    </rPh>
    <rPh sb="10" eb="12">
      <t>ホンブ</t>
    </rPh>
    <rPh sb="13" eb="14">
      <t>カカ</t>
    </rPh>
    <rPh sb="15" eb="17">
      <t>ジュウキ</t>
    </rPh>
    <rPh sb="18" eb="20">
      <t>ビヒン</t>
    </rPh>
    <rPh sb="21" eb="23">
      <t>ショウモウ</t>
    </rPh>
    <rPh sb="23" eb="24">
      <t>ヒン</t>
    </rPh>
    <rPh sb="24" eb="25">
      <t>トウ</t>
    </rPh>
    <phoneticPr fontId="2"/>
  </si>
  <si>
    <t>第１号－７－４　運行管理要員等に係る備品・消耗品等</t>
    <rPh sb="0" eb="1">
      <t>ダイ</t>
    </rPh>
    <rPh sb="2" eb="3">
      <t>ゴウ</t>
    </rPh>
    <phoneticPr fontId="2"/>
  </si>
  <si>
    <t>第１号－７－５　臨時駐車場・シャトルバス乗降所に係る設備関係費</t>
    <rPh sb="0" eb="1">
      <t>ダイ</t>
    </rPh>
    <rPh sb="2" eb="3">
      <t>ゴウ</t>
    </rPh>
    <phoneticPr fontId="2"/>
  </si>
  <si>
    <t>第３号－２　支給弁当受付業務</t>
    <rPh sb="0" eb="1">
      <t>ダイ</t>
    </rPh>
    <rPh sb="2" eb="3">
      <t>ゴウ</t>
    </rPh>
    <rPh sb="6" eb="8">
      <t>シキュウ</t>
    </rPh>
    <rPh sb="8" eb="10">
      <t>ベントウ</t>
    </rPh>
    <rPh sb="10" eb="12">
      <t>ウケツケ</t>
    </rPh>
    <rPh sb="12" eb="14">
      <t>ギョウム</t>
    </rPh>
    <phoneticPr fontId="2"/>
  </si>
  <si>
    <t>輸送センター管理者　人件費（センター長）</t>
    <rPh sb="0" eb="2">
      <t>ユソウ</t>
    </rPh>
    <rPh sb="6" eb="9">
      <t>カンリシャ</t>
    </rPh>
    <rPh sb="10" eb="13">
      <t>ジンケンヒ</t>
    </rPh>
    <rPh sb="18" eb="19">
      <t>チョウ</t>
    </rPh>
    <phoneticPr fontId="2"/>
  </si>
  <si>
    <t>輸送センター管理者　人件費（マネージャー）</t>
    <rPh sb="0" eb="2">
      <t>ユソウ</t>
    </rPh>
    <rPh sb="6" eb="9">
      <t>カンリシャ</t>
    </rPh>
    <rPh sb="10" eb="13">
      <t>ジンケンヒ</t>
    </rPh>
    <phoneticPr fontId="2"/>
  </si>
  <si>
    <t>輸送センター管理者　人件費（アシスタント）</t>
    <rPh sb="0" eb="2">
      <t>ユソウ</t>
    </rPh>
    <rPh sb="6" eb="9">
      <t>カンリシャ</t>
    </rPh>
    <rPh sb="10" eb="13">
      <t>ジンケンヒ</t>
    </rPh>
    <phoneticPr fontId="2"/>
  </si>
  <si>
    <t>輸送センター管理者　交通費</t>
    <rPh sb="0" eb="2">
      <t>ユソウ</t>
    </rPh>
    <rPh sb="6" eb="9">
      <t>カンリシャ</t>
    </rPh>
    <rPh sb="10" eb="13">
      <t>コウツウヒ</t>
    </rPh>
    <phoneticPr fontId="2"/>
  </si>
  <si>
    <t>輸送センター管理者　人件費（アシスタントマネージャー）</t>
    <rPh sb="0" eb="2">
      <t>ユソウ</t>
    </rPh>
    <rPh sb="6" eb="8">
      <t>カンリ</t>
    </rPh>
    <rPh sb="8" eb="9">
      <t>モノ</t>
    </rPh>
    <rPh sb="10" eb="13">
      <t>ジンケンヒ</t>
    </rPh>
    <phoneticPr fontId="2"/>
  </si>
  <si>
    <t>明細書</t>
    <rPh sb="0" eb="3">
      <t>メイサイショ</t>
    </rPh>
    <phoneticPr fontId="2"/>
  </si>
  <si>
    <t>通話通信費等</t>
    <rPh sb="0" eb="5">
      <t>ツウワツウシンヒ</t>
    </rPh>
    <rPh sb="5" eb="6">
      <t>トウ</t>
    </rPh>
    <phoneticPr fontId="2"/>
  </si>
  <si>
    <t>IP無線機　計画バス（携帯型）</t>
    <rPh sb="2" eb="5">
      <t>ムセンキ</t>
    </rPh>
    <rPh sb="6" eb="8">
      <t>ケイカク</t>
    </rPh>
    <rPh sb="11" eb="14">
      <t>ケイタイガタ</t>
    </rPh>
    <phoneticPr fontId="2"/>
  </si>
  <si>
    <t>１袋20kg</t>
    <rPh sb="1" eb="2">
      <t>フクロ</t>
    </rPh>
    <phoneticPr fontId="2"/>
  </si>
  <si>
    <t>セット</t>
    <phoneticPr fontId="2"/>
  </si>
  <si>
    <t>第１号－14　その他</t>
    <rPh sb="0" eb="1">
      <t>ダイ</t>
    </rPh>
    <rPh sb="2" eb="3">
      <t>ゴウ</t>
    </rPh>
    <rPh sb="9" eb="10">
      <t>タ</t>
    </rPh>
    <phoneticPr fontId="2"/>
  </si>
  <si>
    <t>タクシー借上げ費用　普通車</t>
    <rPh sb="4" eb="6">
      <t>カリア</t>
    </rPh>
    <rPh sb="7" eb="9">
      <t>ヒヨウ</t>
    </rPh>
    <rPh sb="10" eb="13">
      <t>フツウシャ</t>
    </rPh>
    <phoneticPr fontId="2"/>
  </si>
  <si>
    <t>実績報告書作成</t>
    <rPh sb="0" eb="2">
      <t>ジッセキ</t>
    </rPh>
    <rPh sb="2" eb="5">
      <t>ホウコクショ</t>
    </rPh>
    <rPh sb="5" eb="7">
      <t>サクセイ</t>
    </rPh>
    <phoneticPr fontId="2"/>
  </si>
  <si>
    <t>JR守山駅</t>
    <rPh sb="2" eb="4">
      <t>モリヤマ</t>
    </rPh>
    <rPh sb="4" eb="5">
      <t>エキ</t>
    </rPh>
    <phoneticPr fontId="2"/>
  </si>
  <si>
    <t>改め価格</t>
    <rPh sb="0" eb="1">
      <t>アラタ</t>
    </rPh>
    <rPh sb="2" eb="4">
      <t>カカク</t>
    </rPh>
    <phoneticPr fontId="2"/>
  </si>
  <si>
    <t>タクシー代除く</t>
    <rPh sb="4" eb="5">
      <t>ダイ</t>
    </rPh>
    <rPh sb="5" eb="6">
      <t>ノゾ</t>
    </rPh>
    <phoneticPr fontId="2"/>
  </si>
  <si>
    <t>タクシー代除く10%</t>
    <rPh sb="4" eb="5">
      <t>ダイ</t>
    </rPh>
    <rPh sb="5" eb="6">
      <t>ノゾ</t>
    </rPh>
    <phoneticPr fontId="2"/>
  </si>
  <si>
    <t>警備員費</t>
    <rPh sb="0" eb="3">
      <t>ケイビイン</t>
    </rPh>
    <rPh sb="3" eb="4">
      <t>ヒ</t>
    </rPh>
    <phoneticPr fontId="2"/>
  </si>
  <si>
    <t>９月27日配置警備員</t>
    <rPh sb="1" eb="2">
      <t>ガツ</t>
    </rPh>
    <rPh sb="4" eb="5">
      <t>ヒ</t>
    </rPh>
    <rPh sb="5" eb="7">
      <t>ハイチ</t>
    </rPh>
    <rPh sb="7" eb="10">
      <t>ケイビイン</t>
    </rPh>
    <phoneticPr fontId="2"/>
  </si>
  <si>
    <t>９月28日配置警備員</t>
    <rPh sb="1" eb="2">
      <t>ガツ</t>
    </rPh>
    <rPh sb="4" eb="5">
      <t>ヒ</t>
    </rPh>
    <rPh sb="5" eb="7">
      <t>ハイチ</t>
    </rPh>
    <rPh sb="7" eb="10">
      <t>ケイビイン</t>
    </rPh>
    <phoneticPr fontId="2"/>
  </si>
  <si>
    <t>９月29日配置警備員</t>
    <rPh sb="1" eb="2">
      <t>ガツ</t>
    </rPh>
    <rPh sb="4" eb="5">
      <t>ヒ</t>
    </rPh>
    <rPh sb="5" eb="7">
      <t>ハイチ</t>
    </rPh>
    <rPh sb="7" eb="10">
      <t>ケイビイン</t>
    </rPh>
    <phoneticPr fontId="2"/>
  </si>
  <si>
    <t>９月30日配置警備員</t>
    <rPh sb="1" eb="2">
      <t>ガツ</t>
    </rPh>
    <rPh sb="4" eb="5">
      <t>ヒ</t>
    </rPh>
    <rPh sb="5" eb="7">
      <t>ハイチ</t>
    </rPh>
    <rPh sb="7" eb="10">
      <t>ケイビイン</t>
    </rPh>
    <phoneticPr fontId="2"/>
  </si>
  <si>
    <t>10月１日配置警備員</t>
    <rPh sb="2" eb="3">
      <t>ガツ</t>
    </rPh>
    <rPh sb="4" eb="5">
      <t>ヒ</t>
    </rPh>
    <rPh sb="5" eb="7">
      <t>ハイチ</t>
    </rPh>
    <rPh sb="7" eb="10">
      <t>ケイビイン</t>
    </rPh>
    <phoneticPr fontId="2"/>
  </si>
  <si>
    <t>10月２日配置警備員</t>
    <rPh sb="2" eb="3">
      <t>ガツ</t>
    </rPh>
    <rPh sb="4" eb="5">
      <t>ヒ</t>
    </rPh>
    <rPh sb="5" eb="7">
      <t>ハイチ</t>
    </rPh>
    <rPh sb="7" eb="10">
      <t>ケイビイン</t>
    </rPh>
    <phoneticPr fontId="2"/>
  </si>
  <si>
    <t>10月３日配置警備員</t>
    <rPh sb="2" eb="3">
      <t>ガツ</t>
    </rPh>
    <rPh sb="4" eb="5">
      <t>ヒ</t>
    </rPh>
    <rPh sb="5" eb="7">
      <t>ハイチ</t>
    </rPh>
    <rPh sb="7" eb="10">
      <t>ケイビイン</t>
    </rPh>
    <phoneticPr fontId="2"/>
  </si>
  <si>
    <t>10月４日配置警備員</t>
    <rPh sb="2" eb="3">
      <t>ガツ</t>
    </rPh>
    <rPh sb="4" eb="5">
      <t>ヒ</t>
    </rPh>
    <rPh sb="5" eb="7">
      <t>ハイチ</t>
    </rPh>
    <rPh sb="7" eb="10">
      <t>ケイビイン</t>
    </rPh>
    <phoneticPr fontId="2"/>
  </si>
  <si>
    <t>10月５日配置警備員</t>
    <rPh sb="2" eb="3">
      <t>ガツ</t>
    </rPh>
    <rPh sb="4" eb="5">
      <t>ヒ</t>
    </rPh>
    <rPh sb="5" eb="7">
      <t>ハイチ</t>
    </rPh>
    <rPh sb="7" eb="10">
      <t>ケイビイン</t>
    </rPh>
    <phoneticPr fontId="2"/>
  </si>
  <si>
    <t>10月６日配置警備員</t>
    <rPh sb="2" eb="3">
      <t>ガツ</t>
    </rPh>
    <rPh sb="4" eb="5">
      <t>ヒ</t>
    </rPh>
    <rPh sb="5" eb="7">
      <t>ハイチ</t>
    </rPh>
    <rPh sb="7" eb="10">
      <t>ケイビイン</t>
    </rPh>
    <phoneticPr fontId="2"/>
  </si>
  <si>
    <t>10月７日配置警備員</t>
    <rPh sb="2" eb="3">
      <t>ガツ</t>
    </rPh>
    <rPh sb="4" eb="5">
      <t>ヒ</t>
    </rPh>
    <rPh sb="5" eb="7">
      <t>ハイチ</t>
    </rPh>
    <rPh sb="7" eb="10">
      <t>ケイビイン</t>
    </rPh>
    <phoneticPr fontId="2"/>
  </si>
  <si>
    <t>警備隊長・副隊長・警備員込</t>
    <rPh sb="0" eb="3">
      <t>ケイビタイ</t>
    </rPh>
    <rPh sb="3" eb="4">
      <t>チョウ</t>
    </rPh>
    <rPh sb="5" eb="6">
      <t>フク</t>
    </rPh>
    <rPh sb="6" eb="8">
      <t>タイチョウ</t>
    </rPh>
    <rPh sb="9" eb="12">
      <t>ケイビイン</t>
    </rPh>
    <rPh sb="12" eb="13">
      <t>コミ</t>
    </rPh>
    <phoneticPr fontId="2"/>
  </si>
  <si>
    <t>警備隊長・副隊長・警備員込</t>
    <rPh sb="0" eb="2">
      <t>ケイビ</t>
    </rPh>
    <rPh sb="2" eb="4">
      <t>タイチョウ</t>
    </rPh>
    <rPh sb="5" eb="6">
      <t>フク</t>
    </rPh>
    <rPh sb="6" eb="8">
      <t>タイチョウ</t>
    </rPh>
    <rPh sb="9" eb="12">
      <t>ケイビイン</t>
    </rPh>
    <rPh sb="12" eb="13">
      <t>コミ</t>
    </rPh>
    <phoneticPr fontId="2"/>
  </si>
  <si>
    <t>第１号－２　輸送交通計画等の精査・修正</t>
    <rPh sb="0" eb="1">
      <t>ダイ</t>
    </rPh>
    <rPh sb="2" eb="3">
      <t>ゴウ</t>
    </rPh>
    <rPh sb="6" eb="8">
      <t>ユソウ</t>
    </rPh>
    <rPh sb="8" eb="10">
      <t>コウツウ</t>
    </rPh>
    <rPh sb="10" eb="12">
      <t>ケイカク</t>
    </rPh>
    <rPh sb="12" eb="13">
      <t>トウ</t>
    </rPh>
    <rPh sb="14" eb="16">
      <t>セイサ</t>
    </rPh>
    <rPh sb="17" eb="19">
      <t>シュウセイ</t>
    </rPh>
    <phoneticPr fontId="2"/>
  </si>
  <si>
    <t>輸送交通計画等の精査・修正</t>
    <rPh sb="0" eb="2">
      <t>ユソウ</t>
    </rPh>
    <rPh sb="2" eb="4">
      <t>コウツウ</t>
    </rPh>
    <rPh sb="4" eb="6">
      <t>ケイカク</t>
    </rPh>
    <rPh sb="6" eb="7">
      <t>トウ</t>
    </rPh>
    <rPh sb="8" eb="10">
      <t>セイサ</t>
    </rPh>
    <rPh sb="11" eb="13">
      <t>シュウセイ</t>
    </rPh>
    <phoneticPr fontId="2"/>
  </si>
  <si>
    <t>輸送交通計画精査業務</t>
    <rPh sb="0" eb="2">
      <t>ユソウ</t>
    </rPh>
    <rPh sb="2" eb="4">
      <t>コウツウ</t>
    </rPh>
    <rPh sb="4" eb="6">
      <t>ケイカク</t>
    </rPh>
    <rPh sb="6" eb="10">
      <t>セイサギョウム</t>
    </rPh>
    <phoneticPr fontId="2"/>
  </si>
  <si>
    <t>輸送交通計画（最終版）作成</t>
    <rPh sb="0" eb="2">
      <t>ユソウ</t>
    </rPh>
    <rPh sb="2" eb="4">
      <t>コウツウ</t>
    </rPh>
    <rPh sb="4" eb="6">
      <t>ケイカク</t>
    </rPh>
    <rPh sb="7" eb="10">
      <t>サイシュウバン</t>
    </rPh>
    <rPh sb="11" eb="13">
      <t>サクセイ</t>
    </rPh>
    <phoneticPr fontId="2"/>
  </si>
  <si>
    <t>輸送交通計画修正の試走実施</t>
    <rPh sb="0" eb="2">
      <t>ユソウ</t>
    </rPh>
    <rPh sb="2" eb="4">
      <t>コウツウ</t>
    </rPh>
    <rPh sb="4" eb="6">
      <t>ケイカク</t>
    </rPh>
    <rPh sb="6" eb="8">
      <t>シュウセイ</t>
    </rPh>
    <rPh sb="9" eb="13">
      <t>シソウジッシ</t>
    </rPh>
    <phoneticPr fontId="2"/>
  </si>
  <si>
    <t>第１号－８－１　警備隊長・副隊長（輸送センター）</t>
    <rPh sb="0" eb="1">
      <t>ダイ</t>
    </rPh>
    <rPh sb="2" eb="3">
      <t>ゴウ</t>
    </rPh>
    <rPh sb="8" eb="11">
      <t>ケイビタイ</t>
    </rPh>
    <rPh sb="11" eb="12">
      <t>チョウ</t>
    </rPh>
    <rPh sb="13" eb="14">
      <t>フク</t>
    </rPh>
    <rPh sb="14" eb="16">
      <t>タイチョウ</t>
    </rPh>
    <rPh sb="17" eb="19">
      <t>ユソウ</t>
    </rPh>
    <phoneticPr fontId="2"/>
  </si>
  <si>
    <t>警備隊長・副隊長（輸送センター）</t>
    <phoneticPr fontId="2"/>
  </si>
  <si>
    <t>競技実施前日　９月27日（土）</t>
    <rPh sb="0" eb="2">
      <t>キョウギ</t>
    </rPh>
    <rPh sb="2" eb="4">
      <t>ジッシ</t>
    </rPh>
    <rPh sb="4" eb="6">
      <t>ゼンジツ</t>
    </rPh>
    <rPh sb="8" eb="9">
      <t>ガツ</t>
    </rPh>
    <rPh sb="11" eb="12">
      <t>ヒ</t>
    </rPh>
    <rPh sb="13" eb="14">
      <t>ド</t>
    </rPh>
    <phoneticPr fontId="2"/>
  </si>
  <si>
    <t>競技実施中日　10月２日（木）</t>
    <rPh sb="0" eb="2">
      <t>キョウギ</t>
    </rPh>
    <rPh sb="2" eb="4">
      <t>ジッシ</t>
    </rPh>
    <rPh sb="4" eb="6">
      <t>チュウニチ</t>
    </rPh>
    <rPh sb="9" eb="10">
      <t>ガツ</t>
    </rPh>
    <rPh sb="11" eb="12">
      <t>ヒ</t>
    </rPh>
    <rPh sb="13" eb="14">
      <t>モク</t>
    </rPh>
    <phoneticPr fontId="2"/>
  </si>
  <si>
    <t>警備隊長のみ配置</t>
    <rPh sb="0" eb="2">
      <t>ケイビ</t>
    </rPh>
    <rPh sb="2" eb="4">
      <t>タイチョウ</t>
    </rPh>
    <rPh sb="6" eb="8">
      <t>ハイチ</t>
    </rPh>
    <phoneticPr fontId="2"/>
  </si>
  <si>
    <t>両名配置</t>
    <rPh sb="0" eb="4">
      <t>リョウメイハイチ</t>
    </rPh>
    <phoneticPr fontId="2"/>
  </si>
  <si>
    <t>警備隊長のみ配置</t>
    <rPh sb="0" eb="4">
      <t>ケイビタイチョウ</t>
    </rPh>
    <rPh sb="6" eb="8">
      <t>ハイチ</t>
    </rPh>
    <phoneticPr fontId="2"/>
  </si>
  <si>
    <t>警備隊長・副隊長（輸送センター配置）</t>
    <rPh sb="0" eb="4">
      <t>ケイビタイチョウ</t>
    </rPh>
    <rPh sb="5" eb="8">
      <t>フクタイチョウ</t>
    </rPh>
    <rPh sb="9" eb="11">
      <t>ユソウ</t>
    </rPh>
    <rPh sb="15" eb="17">
      <t>ハイチ</t>
    </rPh>
    <phoneticPr fontId="2"/>
  </si>
  <si>
    <t>副隊長（輸送本部×３会場）</t>
    <phoneticPr fontId="2"/>
  </si>
  <si>
    <t>配置無し</t>
    <rPh sb="0" eb="3">
      <t>ハイチナ</t>
    </rPh>
    <phoneticPr fontId="2"/>
  </si>
  <si>
    <t>市民運動公園配置</t>
    <rPh sb="0" eb="6">
      <t>シミンウンドウコウエン</t>
    </rPh>
    <rPh sb="6" eb="8">
      <t>ハイチ</t>
    </rPh>
    <phoneticPr fontId="2"/>
  </si>
  <si>
    <t>配置無し</t>
    <rPh sb="0" eb="2">
      <t>ハイチ</t>
    </rPh>
    <rPh sb="2" eb="3">
      <t>ナ</t>
    </rPh>
    <phoneticPr fontId="2"/>
  </si>
  <si>
    <t>市民運動公園・ビッグレイク配置</t>
    <rPh sb="13" eb="15">
      <t>ハイチ</t>
    </rPh>
    <phoneticPr fontId="2"/>
  </si>
  <si>
    <t>第１号－８－２　副隊長（輸送本部×３会場）</t>
    <rPh sb="0" eb="1">
      <t>ダイ</t>
    </rPh>
    <rPh sb="2" eb="3">
      <t>ゴウ</t>
    </rPh>
    <rPh sb="8" eb="9">
      <t>フク</t>
    </rPh>
    <rPh sb="9" eb="11">
      <t>タイチョウ</t>
    </rPh>
    <rPh sb="12" eb="14">
      <t>ユソウ</t>
    </rPh>
    <rPh sb="14" eb="16">
      <t>ホンブ</t>
    </rPh>
    <rPh sb="18" eb="20">
      <t>カイジョウ</t>
    </rPh>
    <phoneticPr fontId="2"/>
  </si>
  <si>
    <t>第１号－８－３　警備員の配置・管理</t>
    <rPh sb="0" eb="1">
      <t>ダイ</t>
    </rPh>
    <rPh sb="2" eb="3">
      <t>ゴウ</t>
    </rPh>
    <rPh sb="8" eb="11">
      <t>ケイビイン</t>
    </rPh>
    <rPh sb="12" eb="14">
      <t>ハイチ</t>
    </rPh>
    <rPh sb="15" eb="17">
      <t>カンリ</t>
    </rPh>
    <phoneticPr fontId="2"/>
  </si>
  <si>
    <t>第１号－８－４　宿泊費</t>
    <rPh sb="0" eb="1">
      <t>ダイ</t>
    </rPh>
    <rPh sb="2" eb="3">
      <t>ゴウ</t>
    </rPh>
    <rPh sb="8" eb="11">
      <t>シュクハクヒ</t>
    </rPh>
    <phoneticPr fontId="2"/>
  </si>
  <si>
    <t>タクシー借上げ費用</t>
    <rPh sb="4" eb="6">
      <t>カリア</t>
    </rPh>
    <rPh sb="7" eb="9">
      <t>ヒヨウ</t>
    </rPh>
    <phoneticPr fontId="2"/>
  </si>
  <si>
    <t>配置</t>
    <rPh sb="0" eb="2">
      <t>ハイチ</t>
    </rPh>
    <phoneticPr fontId="29"/>
  </si>
  <si>
    <t>本部</t>
    <rPh sb="0" eb="2">
      <t>ホンブ</t>
    </rPh>
    <phoneticPr fontId="29"/>
  </si>
  <si>
    <t>～</t>
  </si>
  <si>
    <t>市第1</t>
    <rPh sb="0" eb="1">
      <t>シ</t>
    </rPh>
    <rPh sb="1" eb="2">
      <t>ダイ</t>
    </rPh>
    <phoneticPr fontId="29"/>
  </si>
  <si>
    <t>市第2</t>
    <rPh sb="0" eb="1">
      <t>シ</t>
    </rPh>
    <rPh sb="1" eb="2">
      <t>ダイ</t>
    </rPh>
    <phoneticPr fontId="29"/>
  </si>
  <si>
    <t>市第3</t>
    <rPh sb="0" eb="1">
      <t>シ</t>
    </rPh>
    <rPh sb="1" eb="2">
      <t>ダイ</t>
    </rPh>
    <phoneticPr fontId="29"/>
  </si>
  <si>
    <t>市第4</t>
    <rPh sb="0" eb="1">
      <t>シ</t>
    </rPh>
    <rPh sb="1" eb="2">
      <t>ダイ</t>
    </rPh>
    <phoneticPr fontId="29"/>
  </si>
  <si>
    <t>市第5</t>
    <rPh sb="0" eb="1">
      <t>シ</t>
    </rPh>
    <rPh sb="1" eb="2">
      <t>ダイ</t>
    </rPh>
    <phoneticPr fontId="29"/>
  </si>
  <si>
    <t>駅</t>
    <rPh sb="0" eb="1">
      <t>エキ</t>
    </rPh>
    <phoneticPr fontId="29"/>
  </si>
  <si>
    <t>P&amp;BR</t>
    <phoneticPr fontId="29"/>
  </si>
  <si>
    <t>AD</t>
    <phoneticPr fontId="29"/>
  </si>
  <si>
    <t>小計</t>
    <rPh sb="0" eb="2">
      <t>ショウケイ</t>
    </rPh>
    <phoneticPr fontId="29"/>
  </si>
  <si>
    <t>CD</t>
    <phoneticPr fontId="29"/>
  </si>
  <si>
    <t>名</t>
    <phoneticPr fontId="29"/>
  </si>
  <si>
    <t>輸送センター</t>
    <rPh sb="0" eb="2">
      <t>ユソウ</t>
    </rPh>
    <phoneticPr fontId="29"/>
  </si>
  <si>
    <t>警備隊長・副隊長</t>
    <rPh sb="0" eb="2">
      <t>ケイビ</t>
    </rPh>
    <rPh sb="2" eb="4">
      <t>タイチョウ</t>
    </rPh>
    <rPh sb="5" eb="8">
      <t>フクタイチョウ</t>
    </rPh>
    <phoneticPr fontId="29"/>
  </si>
  <si>
    <t>競技会場エリア</t>
    <rPh sb="0" eb="4">
      <t>キョウギカイジョウ</t>
    </rPh>
    <phoneticPr fontId="29"/>
  </si>
  <si>
    <t>警備副隊長</t>
    <rPh sb="0" eb="5">
      <t>ケイビフクタイチョウ</t>
    </rPh>
    <phoneticPr fontId="29"/>
  </si>
  <si>
    <t>警備員</t>
    <rPh sb="0" eb="3">
      <t>ケイビイン</t>
    </rPh>
    <phoneticPr fontId="29"/>
  </si>
  <si>
    <t>少年男子</t>
    <rPh sb="0" eb="4">
      <t>ショウネンダンシ</t>
    </rPh>
    <phoneticPr fontId="2"/>
  </si>
  <si>
    <t>北P</t>
    <rPh sb="0" eb="1">
      <t>キタ</t>
    </rPh>
    <phoneticPr fontId="29"/>
  </si>
  <si>
    <t>野洲川歴史公園サッカー場</t>
    <rPh sb="0" eb="7">
      <t>ヤスガワレキシコウエン</t>
    </rPh>
    <rPh sb="11" eb="12">
      <t>ジョウ</t>
    </rPh>
    <phoneticPr fontId="2"/>
  </si>
  <si>
    <t>堤P</t>
    <rPh sb="0" eb="1">
      <t>ツツミ</t>
    </rPh>
    <phoneticPr fontId="29"/>
  </si>
  <si>
    <t>南P1</t>
    <rPh sb="0" eb="1">
      <t>ミナミ</t>
    </rPh>
    <phoneticPr fontId="29"/>
  </si>
  <si>
    <t>南P2</t>
    <rPh sb="0" eb="1">
      <t>ミナミ</t>
    </rPh>
    <phoneticPr fontId="29"/>
  </si>
  <si>
    <t>臨</t>
    <rPh sb="0" eb="1">
      <t>リン</t>
    </rPh>
    <phoneticPr fontId="29"/>
  </si>
  <si>
    <t>名</t>
    <rPh sb="0" eb="1">
      <t>メイ</t>
    </rPh>
    <phoneticPr fontId="29"/>
  </si>
  <si>
    <t>警備隊長・副隊長除く</t>
    <rPh sb="0" eb="2">
      <t>ケイビ</t>
    </rPh>
    <rPh sb="2" eb="4">
      <t>タイチョウ</t>
    </rPh>
    <rPh sb="5" eb="6">
      <t>フク</t>
    </rPh>
    <rPh sb="6" eb="8">
      <t>タイチョウ</t>
    </rPh>
    <rPh sb="8" eb="9">
      <t>ノゾ</t>
    </rPh>
    <phoneticPr fontId="2"/>
  </si>
  <si>
    <t>守山市輸送本部
（設置場所：競技会場予定）</t>
    <phoneticPr fontId="2"/>
  </si>
  <si>
    <t>運行管理要員　計</t>
    <rPh sb="0" eb="2">
      <t>ウンコウ</t>
    </rPh>
    <rPh sb="2" eb="4">
      <t>カンリ</t>
    </rPh>
    <rPh sb="4" eb="6">
      <t>ヨウイン</t>
    </rPh>
    <rPh sb="7" eb="8">
      <t>ケイ</t>
    </rPh>
    <phoneticPr fontId="2"/>
  </si>
  <si>
    <t>警備員　計</t>
    <rPh sb="0" eb="3">
      <t>ケイビイン</t>
    </rPh>
    <rPh sb="4" eb="5">
      <t>ケイ</t>
    </rPh>
    <phoneticPr fontId="2"/>
  </si>
  <si>
    <t>警備隊長・副隊長を除く</t>
    <rPh sb="0" eb="4">
      <t>ケイビタイチョウ</t>
    </rPh>
    <rPh sb="5" eb="8">
      <t>フクタイチョウ</t>
    </rPh>
    <rPh sb="9" eb="10">
      <t>ノゾ</t>
    </rPh>
    <phoneticPr fontId="2"/>
  </si>
  <si>
    <t>臨P</t>
    <rPh sb="0" eb="1">
      <t>リン</t>
    </rPh>
    <phoneticPr fontId="2"/>
  </si>
  <si>
    <t>令和７年度　国障守実委業第１号</t>
    <rPh sb="0" eb="2">
      <t>レイワ</t>
    </rPh>
    <rPh sb="3" eb="5">
      <t>ネンド</t>
    </rPh>
    <rPh sb="6" eb="7">
      <t>クニ</t>
    </rPh>
    <rPh sb="7" eb="8">
      <t>ショウ</t>
    </rPh>
    <rPh sb="8" eb="9">
      <t>モリ</t>
    </rPh>
    <rPh sb="9" eb="10">
      <t>ジツ</t>
    </rPh>
    <rPh sb="10" eb="11">
      <t>イ</t>
    </rPh>
    <rPh sb="11" eb="12">
      <t>ギョウ</t>
    </rPh>
    <rPh sb="12" eb="13">
      <t>ダイ</t>
    </rPh>
    <rPh sb="14" eb="15">
      <t>ゴウ</t>
    </rPh>
    <phoneticPr fontId="2"/>
  </si>
  <si>
    <t>県総(28日)、ハズイ(29、30日)</t>
    <rPh sb="0" eb="1">
      <t>ケン</t>
    </rPh>
    <rPh sb="1" eb="2">
      <t>ソウ</t>
    </rPh>
    <rPh sb="5" eb="6">
      <t>ヒ</t>
    </rPh>
    <rPh sb="17" eb="18">
      <t>ヒ</t>
    </rPh>
    <phoneticPr fontId="2"/>
  </si>
  <si>
    <t>運行指示書の入力・作成・変更</t>
    <rPh sb="0" eb="5">
      <t>ウンコウシジショ</t>
    </rPh>
    <rPh sb="6" eb="8">
      <t>ニュウリョク</t>
    </rPh>
    <rPh sb="9" eb="11">
      <t>サクセイ</t>
    </rPh>
    <rPh sb="12" eb="14">
      <t>ヘンコウ</t>
    </rPh>
    <phoneticPr fontId="2"/>
  </si>
  <si>
    <t>バスID・ステッカーの入力・作成・変更と配付</t>
    <rPh sb="11" eb="13">
      <t>ニュウリョク</t>
    </rPh>
    <rPh sb="14" eb="16">
      <t>サクセイ</t>
    </rPh>
    <rPh sb="17" eb="19">
      <t>ヘンコウ</t>
    </rPh>
    <rPh sb="20" eb="22">
      <t>ハイフ</t>
    </rPh>
    <phoneticPr fontId="2"/>
  </si>
  <si>
    <t>ビッグレイク配置</t>
    <phoneticPr fontId="2"/>
  </si>
  <si>
    <t>競技実施前日　９月27日（土）</t>
    <rPh sb="0" eb="2">
      <t>キョウギ</t>
    </rPh>
    <rPh sb="2" eb="4">
      <t>ジッシ</t>
    </rPh>
    <rPh sb="4" eb="6">
      <t>ゼンジツ</t>
    </rPh>
    <rPh sb="5" eb="6">
      <t>ビ</t>
    </rPh>
    <rPh sb="8" eb="9">
      <t>ガツ</t>
    </rPh>
    <rPh sb="11" eb="12">
      <t>ヒ</t>
    </rPh>
    <rPh sb="13" eb="14">
      <t>ド</t>
    </rPh>
    <phoneticPr fontId="2"/>
  </si>
  <si>
    <t>競技実施中日　10月２日（木）</t>
    <rPh sb="0" eb="2">
      <t>キョウギ</t>
    </rPh>
    <rPh sb="2" eb="4">
      <t>ジッシ</t>
    </rPh>
    <rPh sb="4" eb="6">
      <t>ナカビ</t>
    </rPh>
    <rPh sb="5" eb="6">
      <t>ビ</t>
    </rPh>
    <rPh sb="9" eb="10">
      <t>ガツ</t>
    </rPh>
    <rPh sb="11" eb="12">
      <t>ヒ</t>
    </rPh>
    <rPh sb="13" eb="14">
      <t>モク</t>
    </rPh>
    <phoneticPr fontId="2"/>
  </si>
  <si>
    <t>競技実施前日　10月２日（木）</t>
    <rPh sb="0" eb="2">
      <t>キョウギ</t>
    </rPh>
    <rPh sb="2" eb="4">
      <t>ジッシ</t>
    </rPh>
    <rPh sb="4" eb="6">
      <t>ゼンジツ</t>
    </rPh>
    <rPh sb="9" eb="10">
      <t>ガツ</t>
    </rPh>
    <rPh sb="11" eb="12">
      <t>ヒ</t>
    </rPh>
    <rPh sb="13" eb="14">
      <t>モク</t>
    </rPh>
    <phoneticPr fontId="2"/>
  </si>
  <si>
    <t>第３号－１－２　弁当調製施設との調整</t>
    <rPh sb="0" eb="1">
      <t>ダイ</t>
    </rPh>
    <rPh sb="2" eb="3">
      <t>ゴウ</t>
    </rPh>
    <rPh sb="8" eb="10">
      <t>ベントウ</t>
    </rPh>
    <rPh sb="10" eb="12">
      <t>チョウセイ</t>
    </rPh>
    <rPh sb="12" eb="14">
      <t>シセツ</t>
    </rPh>
    <rPh sb="16" eb="18">
      <t>チョウセイ</t>
    </rPh>
    <phoneticPr fontId="2"/>
  </si>
  <si>
    <t>第３号－１－３　弁当発注</t>
    <rPh sb="0" eb="1">
      <t>ダイ</t>
    </rPh>
    <rPh sb="2" eb="3">
      <t>ゴウ</t>
    </rPh>
    <rPh sb="8" eb="12">
      <t>ベントウハッチュウ</t>
    </rPh>
    <phoneticPr fontId="2"/>
  </si>
  <si>
    <t>第３号－１－４　配達管理・弁当引換管理</t>
    <rPh sb="0" eb="1">
      <t>ダイ</t>
    </rPh>
    <rPh sb="2" eb="3">
      <t>ゴウ</t>
    </rPh>
    <rPh sb="8" eb="12">
      <t>ハイタツカンリ</t>
    </rPh>
    <rPh sb="13" eb="19">
      <t>ベントウヒキカエカンリ</t>
    </rPh>
    <phoneticPr fontId="2"/>
  </si>
  <si>
    <t>第３号－１－５　代金の徴収・精算</t>
    <rPh sb="0" eb="1">
      <t>ダイ</t>
    </rPh>
    <rPh sb="2" eb="3">
      <t>ゴウ</t>
    </rPh>
    <rPh sb="8" eb="10">
      <t>ダイキン</t>
    </rPh>
    <rPh sb="11" eb="13">
      <t>チョウシュウ</t>
    </rPh>
    <rPh sb="14" eb="16">
      <t>セイサン</t>
    </rPh>
    <phoneticPr fontId="2"/>
  </si>
  <si>
    <t>第３号－１－６　実績報告書作成</t>
    <rPh sb="0" eb="1">
      <t>ダイ</t>
    </rPh>
    <rPh sb="2" eb="3">
      <t>ゴウ</t>
    </rPh>
    <rPh sb="8" eb="13">
      <t>ジッセキホウコクショ</t>
    </rPh>
    <rPh sb="13" eb="15">
      <t>サクセイ</t>
    </rPh>
    <phoneticPr fontId="2"/>
  </si>
  <si>
    <t>支給弁当受付・変更</t>
    <rPh sb="0" eb="4">
      <t>シキュウベントウ</t>
    </rPh>
    <rPh sb="4" eb="6">
      <t>ウケツケ</t>
    </rPh>
    <rPh sb="7" eb="9">
      <t>ヘンコウ</t>
    </rPh>
    <phoneticPr fontId="2"/>
  </si>
  <si>
    <t>明細書第１号-１</t>
    <rPh sb="3" eb="4">
      <t>ダイ</t>
    </rPh>
    <phoneticPr fontId="2"/>
  </si>
  <si>
    <t>明細書第１号-２</t>
    <rPh sb="3" eb="4">
      <t>ダイ</t>
    </rPh>
    <phoneticPr fontId="2"/>
  </si>
  <si>
    <t>明細書第１号-３</t>
    <rPh sb="3" eb="4">
      <t>ダイ</t>
    </rPh>
    <phoneticPr fontId="2"/>
  </si>
  <si>
    <t>明細書第１号-４</t>
    <rPh sb="3" eb="4">
      <t>ダイ</t>
    </rPh>
    <phoneticPr fontId="2"/>
  </si>
  <si>
    <t>明細書第１号-５</t>
    <rPh sb="3" eb="4">
      <t>ダイ</t>
    </rPh>
    <phoneticPr fontId="2"/>
  </si>
  <si>
    <t>明細書第１号-６</t>
    <rPh sb="3" eb="4">
      <t>ダイ</t>
    </rPh>
    <phoneticPr fontId="2"/>
  </si>
  <si>
    <t>明細書第１号-７</t>
    <rPh sb="3" eb="4">
      <t>ダイ</t>
    </rPh>
    <phoneticPr fontId="2"/>
  </si>
  <si>
    <t>明細書第１号-８</t>
    <rPh sb="3" eb="4">
      <t>ダイ</t>
    </rPh>
    <phoneticPr fontId="2"/>
  </si>
  <si>
    <t>明細書第１号-９</t>
    <rPh sb="2" eb="3">
      <t>ショ</t>
    </rPh>
    <rPh sb="3" eb="4">
      <t>ダイ</t>
    </rPh>
    <phoneticPr fontId="2"/>
  </si>
  <si>
    <t>明細書第１号-10</t>
    <rPh sb="3" eb="4">
      <t>ダイ</t>
    </rPh>
    <phoneticPr fontId="2"/>
  </si>
  <si>
    <t>明細書第１号-11</t>
    <rPh sb="3" eb="4">
      <t>ダイ</t>
    </rPh>
    <phoneticPr fontId="2"/>
  </si>
  <si>
    <t>明細書第１号-12</t>
    <rPh sb="3" eb="4">
      <t>ダイ</t>
    </rPh>
    <phoneticPr fontId="2"/>
  </si>
  <si>
    <t>明細書第１号-13</t>
    <rPh sb="3" eb="4">
      <t>ダイ</t>
    </rPh>
    <phoneticPr fontId="2"/>
  </si>
  <si>
    <t>明細書第１号-14</t>
    <rPh sb="3" eb="4">
      <t>ダイ</t>
    </rPh>
    <phoneticPr fontId="2"/>
  </si>
  <si>
    <t>明細書第１号-１-１</t>
    <rPh sb="0" eb="3">
      <t>メイサイショ</t>
    </rPh>
    <rPh sb="3" eb="4">
      <t>ダイ</t>
    </rPh>
    <rPh sb="5" eb="6">
      <t>ゴウ</t>
    </rPh>
    <phoneticPr fontId="2"/>
  </si>
  <si>
    <t>明細書第１号-７-１</t>
    <rPh sb="0" eb="3">
      <t>メイサイショ</t>
    </rPh>
    <rPh sb="3" eb="4">
      <t>ダイ</t>
    </rPh>
    <rPh sb="5" eb="6">
      <t>ゴウ</t>
    </rPh>
    <phoneticPr fontId="2"/>
  </si>
  <si>
    <t>明細書第１号-７-２</t>
    <rPh sb="0" eb="3">
      <t>メイサイショ</t>
    </rPh>
    <rPh sb="3" eb="4">
      <t>ダイ</t>
    </rPh>
    <rPh sb="5" eb="6">
      <t>ゴウ</t>
    </rPh>
    <phoneticPr fontId="2"/>
  </si>
  <si>
    <t>明細書第１号-７-３</t>
    <rPh sb="0" eb="3">
      <t>メイサイショ</t>
    </rPh>
    <rPh sb="3" eb="4">
      <t>ダイ</t>
    </rPh>
    <rPh sb="5" eb="6">
      <t>ゴウ</t>
    </rPh>
    <phoneticPr fontId="2"/>
  </si>
  <si>
    <t>明細書第１号-７-４</t>
    <rPh sb="0" eb="3">
      <t>メイサイショ</t>
    </rPh>
    <rPh sb="3" eb="4">
      <t>ダイ</t>
    </rPh>
    <rPh sb="5" eb="6">
      <t>ゴウ</t>
    </rPh>
    <phoneticPr fontId="2"/>
  </si>
  <si>
    <t>明細書第１号-７-５</t>
    <rPh sb="0" eb="3">
      <t>メイサイショ</t>
    </rPh>
    <rPh sb="3" eb="4">
      <t>ダイ</t>
    </rPh>
    <rPh sb="5" eb="6">
      <t>ゴウ</t>
    </rPh>
    <phoneticPr fontId="2"/>
  </si>
  <si>
    <t>明細書第１号-8-1</t>
    <rPh sb="0" eb="3">
      <t>メイサイショ</t>
    </rPh>
    <rPh sb="3" eb="4">
      <t>ダイ</t>
    </rPh>
    <rPh sb="5" eb="6">
      <t>ゴウ</t>
    </rPh>
    <phoneticPr fontId="2"/>
  </si>
  <si>
    <t>明細書第１号-8-2</t>
    <rPh sb="0" eb="3">
      <t>メイサイショ</t>
    </rPh>
    <rPh sb="3" eb="4">
      <t>ダイ</t>
    </rPh>
    <rPh sb="5" eb="6">
      <t>ゴウ</t>
    </rPh>
    <phoneticPr fontId="2"/>
  </si>
  <si>
    <t>明細書第１号-8-3</t>
    <rPh sb="3" eb="4">
      <t>ダイ</t>
    </rPh>
    <phoneticPr fontId="2"/>
  </si>
  <si>
    <t>明細書第１号-8-4</t>
    <rPh sb="0" eb="3">
      <t>メイサイショ</t>
    </rPh>
    <rPh sb="3" eb="4">
      <t>ダイ</t>
    </rPh>
    <rPh sb="5" eb="6">
      <t>ゴウ</t>
    </rPh>
    <phoneticPr fontId="2"/>
  </si>
  <si>
    <t>明細書第３号-1</t>
    <rPh sb="3" eb="4">
      <t>ダイ</t>
    </rPh>
    <phoneticPr fontId="2"/>
  </si>
  <si>
    <t>明細書第３号-1-1</t>
    <rPh sb="3" eb="4">
      <t>ダイ</t>
    </rPh>
    <phoneticPr fontId="2"/>
  </si>
  <si>
    <t>明細書第３号-1-2</t>
    <rPh sb="3" eb="4">
      <t>ダイ</t>
    </rPh>
    <phoneticPr fontId="2"/>
  </si>
  <si>
    <t>明細書第３号-1-3</t>
    <rPh sb="3" eb="4">
      <t>ダイ</t>
    </rPh>
    <phoneticPr fontId="2"/>
  </si>
  <si>
    <t>明細書第３号-1-4</t>
    <rPh sb="3" eb="4">
      <t>ダイ</t>
    </rPh>
    <phoneticPr fontId="2"/>
  </si>
  <si>
    <t>明細書第３号-1-5</t>
    <rPh sb="3" eb="4">
      <t>ダイ</t>
    </rPh>
    <phoneticPr fontId="2"/>
  </si>
  <si>
    <t>明細書第３号-1-6</t>
    <rPh sb="3" eb="4">
      <t>ダイ</t>
    </rPh>
    <phoneticPr fontId="2"/>
  </si>
  <si>
    <t>3会場（草津東高校、綾羽高校サッカーグラウンド、SGH陸上競技場）10/3は2会場</t>
    <rPh sb="39" eb="41">
      <t>カイジョウ</t>
    </rPh>
    <phoneticPr fontId="2"/>
  </si>
  <si>
    <t>3会場（草津東高校、綾羽高校サッカーグラウンド、SGH陸上競技場）10/3は2会場</t>
    <rPh sb="4" eb="7">
      <t>クサツヒガシ</t>
    </rPh>
    <rPh sb="7" eb="9">
      <t>コウコウ</t>
    </rPh>
    <rPh sb="10" eb="12">
      <t>アヤハ</t>
    </rPh>
    <rPh sb="12" eb="14">
      <t>コウコウ</t>
    </rPh>
    <rPh sb="27" eb="32">
      <t>リクジョウキョウギジョウ</t>
    </rPh>
    <rPh sb="39" eb="41">
      <t>カイジョウ</t>
    </rPh>
    <phoneticPr fontId="2"/>
  </si>
  <si>
    <t>市民運動公園</t>
    <rPh sb="0" eb="6">
      <t>シミンウンドウコウエン</t>
    </rPh>
    <phoneticPr fontId="2"/>
  </si>
  <si>
    <t>【競技会場駐車場等】</t>
    <rPh sb="1" eb="3">
      <t>キョウギ</t>
    </rPh>
    <rPh sb="3" eb="5">
      <t>カイジョウ</t>
    </rPh>
    <rPh sb="5" eb="8">
      <t>チュウシャジョウ</t>
    </rPh>
    <rPh sb="8" eb="9">
      <t>トウ</t>
    </rPh>
    <phoneticPr fontId="2"/>
  </si>
  <si>
    <t>【臨時駐車場】</t>
  </si>
  <si>
    <t>【臨時駐車場】</t>
    <rPh sb="1" eb="3">
      <t>リンジ</t>
    </rPh>
    <rPh sb="3" eb="6">
      <t>チュウシャジョウ</t>
    </rPh>
    <phoneticPr fontId="2"/>
  </si>
  <si>
    <t>①県立総合病院職員用駐車場
②ハズイタウン駐車場</t>
    <rPh sb="1" eb="7">
      <t>ケンリツソウゴウビョウイン</t>
    </rPh>
    <rPh sb="7" eb="13">
      <t>ショクインヨウチュウシャジョウ</t>
    </rPh>
    <rPh sb="21" eb="24">
      <t>チュウシャジョウ</t>
    </rPh>
    <phoneticPr fontId="2"/>
  </si>
  <si>
    <t>①3会場（南中、北中、ＳＧＨ体育館）
②市民運動公園（雨天時の場合は、速野・中洲小学校、エコパーク、市民交流センター）</t>
    <rPh sb="2" eb="4">
      <t>カイジョウ</t>
    </rPh>
    <rPh sb="5" eb="6">
      <t>ミナミ</t>
    </rPh>
    <rPh sb="6" eb="7">
      <t>チュウ</t>
    </rPh>
    <rPh sb="8" eb="9">
      <t>キタ</t>
    </rPh>
    <rPh sb="9" eb="10">
      <t>チュウ</t>
    </rPh>
    <rPh sb="14" eb="17">
      <t>タイイクカン</t>
    </rPh>
    <rPh sb="20" eb="26">
      <t>シミンウンドウコウエン</t>
    </rPh>
    <rPh sb="27" eb="30">
      <t xml:space="preserve">ウテンジ </t>
    </rPh>
    <rPh sb="31" eb="33">
      <t xml:space="preserve">バアイ </t>
    </rPh>
    <rPh sb="35" eb="37">
      <t>ハヤノ</t>
    </rPh>
    <rPh sb="38" eb="40">
      <t>ナカス</t>
    </rPh>
    <rPh sb="40" eb="43">
      <t>ショウガッコウ</t>
    </rPh>
    <rPh sb="50" eb="54">
      <t>シミンコウリュウ</t>
    </rPh>
    <phoneticPr fontId="2"/>
  </si>
  <si>
    <t>①3会場（南中、北中、ＳＧＨ体育館）
②市民運動公園（雨天時の場合は、速野・中洲小学校、エコパーク、市民交流センター）</t>
    <phoneticPr fontId="2"/>
  </si>
  <si>
    <t>駅乗降所（バレー・ソフト兼用）</t>
    <rPh sb="0" eb="1">
      <t>エｋイ</t>
    </rPh>
    <rPh sb="1" eb="4">
      <t>ジョウコウジョ</t>
    </rPh>
    <rPh sb="12" eb="14">
      <t>ケンヨウ</t>
    </rPh>
    <phoneticPr fontId="2"/>
  </si>
  <si>
    <t>※設定なし</t>
    <rPh sb="1" eb="3">
      <t>セッテイ</t>
    </rPh>
    <phoneticPr fontId="2"/>
  </si>
  <si>
    <t>警備員</t>
    <rPh sb="0" eb="3">
      <t>ケイビイン</t>
    </rPh>
    <phoneticPr fontId="2"/>
  </si>
  <si>
    <t>笠原グラウンド</t>
    <rPh sb="0" eb="2">
      <t>カサハラ</t>
    </rPh>
    <phoneticPr fontId="2"/>
  </si>
  <si>
    <t>①は28日のみ借用</t>
    <phoneticPr fontId="2"/>
  </si>
  <si>
    <t>②は29日、30日のみ借用</t>
    <phoneticPr fontId="2"/>
  </si>
  <si>
    <t>【練習会場】
①バレーボール
②ソフトボール</t>
    <phoneticPr fontId="2"/>
  </si>
  <si>
    <t>練習会場</t>
    <phoneticPr fontId="2"/>
  </si>
  <si>
    <t>①のみ配置</t>
    <rPh sb="3" eb="5">
      <t>ハイチ</t>
    </rPh>
    <phoneticPr fontId="2"/>
  </si>
  <si>
    <t>センター</t>
    <phoneticPr fontId="2"/>
  </si>
  <si>
    <t>競技会場</t>
    <rPh sb="0" eb="4">
      <t>キョウギカイジョウ</t>
    </rPh>
    <phoneticPr fontId="2"/>
  </si>
  <si>
    <t>駅</t>
    <rPh sb="0" eb="1">
      <t>エキ</t>
    </rPh>
    <phoneticPr fontId="2"/>
  </si>
  <si>
    <t>臨時P</t>
    <rPh sb="0" eb="2">
      <t>リンジ</t>
    </rPh>
    <phoneticPr fontId="2"/>
  </si>
  <si>
    <t>配置無し</t>
    <rPh sb="0" eb="2">
      <t>ハイチ</t>
    </rPh>
    <rPh sb="2" eb="3">
      <t>ナ</t>
    </rPh>
    <phoneticPr fontId="29"/>
  </si>
  <si>
    <t>設定なし</t>
    <rPh sb="0" eb="2">
      <t>セッテイ</t>
    </rPh>
    <phoneticPr fontId="2"/>
  </si>
  <si>
    <t>バレー・ソフト兼用</t>
    <phoneticPr fontId="2"/>
  </si>
  <si>
    <t>練習会場</t>
    <rPh sb="0" eb="4">
      <t>レンシュウカイジョウ</t>
    </rPh>
    <phoneticPr fontId="2"/>
  </si>
  <si>
    <t>各練習会場</t>
    <rPh sb="0" eb="1">
      <t>カク</t>
    </rPh>
    <rPh sb="1" eb="5">
      <t>レンシュウカイジョウ</t>
    </rPh>
    <phoneticPr fontId="2"/>
  </si>
  <si>
    <t>180枚+予備</t>
    <rPh sb="3" eb="4">
      <t>マイ</t>
    </rPh>
    <rPh sb="5" eb="7">
      <t>ヨビ</t>
    </rPh>
    <phoneticPr fontId="2"/>
  </si>
  <si>
    <t>朝食（\   ）・昼食（\    ）・夕食（\    ）</t>
    <phoneticPr fontId="2"/>
  </si>
  <si>
    <t>CD</t>
    <phoneticPr fontId="2"/>
  </si>
  <si>
    <t>D</t>
  </si>
  <si>
    <t>D</t>
    <phoneticPr fontId="2"/>
  </si>
  <si>
    <t>AD</t>
    <phoneticPr fontId="2"/>
  </si>
  <si>
    <t>AS</t>
    <phoneticPr fontId="2"/>
  </si>
  <si>
    <t>警備隊長・副隊長</t>
    <rPh sb="0" eb="2">
      <t>ケイビ</t>
    </rPh>
    <rPh sb="2" eb="4">
      <t>タイチョウ</t>
    </rPh>
    <rPh sb="5" eb="8">
      <t>フクタイチョウ</t>
    </rPh>
    <phoneticPr fontId="2"/>
  </si>
  <si>
    <t>警備副隊長</t>
    <rPh sb="0" eb="5">
      <t>ケイビフクタイチョウ</t>
    </rPh>
    <phoneticPr fontId="2"/>
  </si>
  <si>
    <t>単価入力欄</t>
    <rPh sb="0" eb="2">
      <t>タンカ</t>
    </rPh>
    <rPh sb="2" eb="5">
      <t>ニュウリョクラン</t>
    </rPh>
    <phoneticPr fontId="2"/>
  </si>
  <si>
    <t>1日当たり       円想定×週5日勤務×4週間（1か月）</t>
    <rPh sb="1" eb="3">
      <t>ヒア</t>
    </rPh>
    <rPh sb="12" eb="15">
      <t>エンソウテイ</t>
    </rPh>
    <rPh sb="16" eb="17">
      <t>シュウ</t>
    </rPh>
    <rPh sb="18" eb="19">
      <t>ヒ</t>
    </rPh>
    <rPh sb="19" eb="21">
      <t>キンム</t>
    </rPh>
    <rPh sb="23" eb="25">
      <t>シュウカン</t>
    </rPh>
    <rPh sb="28" eb="29">
      <t>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</si>
</sst>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¥&quot;#,##0;[Red]&quot;¥&quot;\-#,##0"/>
    <numFmt numFmtId="176" formatCode="#,##0_);[Red]\(#,##0\)"/>
    <numFmt numFmtId="177" formatCode="#,###.??"/>
    <numFmt numFmtId="178" formatCode="#,##0.###"/>
    <numFmt numFmtId="179" formatCode="0_);[Red]\(0\)"/>
    <numFmt numFmtId="180" formatCode="m&quot;月&quot;d&quot;日&quot;\(aaa\)"/>
    <numFmt numFmtId="181" formatCode="h:mm;@"/>
    <numFmt numFmtId="182" formatCode="#,###"/>
    <numFmt numFmtId="183" formatCode="&quot;¥&quot;#,##0_);[Red]\(&quot;¥&quot;#,##0\)"/>
    <numFmt numFmtId="184" formatCode="#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u/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3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ＭＳ 明朝"/>
      <family val="1"/>
      <charset val="128"/>
    </font>
    <font>
      <u/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0"/>
      <name val="Meiryo UI"/>
      <family val="3"/>
      <charset val="128"/>
    </font>
    <font>
      <sz val="16"/>
      <name val="ＭＳ Ｐゴシック"/>
      <family val="3"/>
      <charset val="128"/>
    </font>
    <font>
      <sz val="11"/>
      <color rgb="FF000000"/>
      <name val="Meiryo UI"/>
      <family val="3"/>
      <charset val="128"/>
    </font>
    <font>
      <b/>
      <sz val="18"/>
      <color rgb="FF00000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color rgb="FF000000"/>
      <name val="Meiryo UI"/>
      <family val="3"/>
      <charset val="128"/>
    </font>
    <font>
      <sz val="12"/>
      <color rgb="FF000000"/>
      <name val="Meiryo UI"/>
      <family val="3"/>
      <charset val="128"/>
    </font>
    <font>
      <sz val="10"/>
      <color rgb="FF000000"/>
      <name val="Meiryo UI"/>
      <family val="3"/>
      <charset val="128"/>
    </font>
    <font>
      <sz val="6"/>
      <name val="ＭＳ Ｐゴシック"/>
      <family val="2"/>
      <charset val="128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C5D9F1"/>
        <bgColor rgb="FF000000"/>
      </patternFill>
    </fill>
    <fill>
      <patternFill patternType="solid">
        <fgColor rgb="FFE6B8B7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80808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</fills>
  <borders count="10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778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/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3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7" fillId="0" borderId="0" xfId="0" applyFont="1"/>
    <xf numFmtId="0" fontId="8" fillId="0" borderId="0" xfId="0" applyFont="1"/>
    <xf numFmtId="0" fontId="8" fillId="0" borderId="1" xfId="0" applyFont="1" applyBorder="1"/>
    <xf numFmtId="0" fontId="7" fillId="0" borderId="1" xfId="0" applyFont="1" applyBorder="1"/>
    <xf numFmtId="0" fontId="5" fillId="0" borderId="0" xfId="0" applyFont="1" applyAlignment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4" fillId="0" borderId="20" xfId="0" applyFont="1" applyBorder="1" applyAlignment="1">
      <alignment vertical="center"/>
    </xf>
    <xf numFmtId="38" fontId="4" fillId="0" borderId="0" xfId="1" applyFont="1"/>
    <xf numFmtId="0" fontId="5" fillId="0" borderId="0" xfId="0" applyFont="1" applyBorder="1" applyAlignment="1">
      <alignment vertical="center" shrinkToFit="1"/>
    </xf>
    <xf numFmtId="0" fontId="0" fillId="0" borderId="0" xfId="0" applyAlignment="1">
      <alignment shrinkToFit="1"/>
    </xf>
    <xf numFmtId="0" fontId="12" fillId="0" borderId="0" xfId="0" applyFont="1" applyBorder="1" applyAlignment="1">
      <alignment vertical="center" shrinkToFit="1"/>
    </xf>
    <xf numFmtId="0" fontId="12" fillId="0" borderId="6" xfId="0" applyFont="1" applyBorder="1" applyAlignment="1">
      <alignment vertical="center" shrinkToFit="1"/>
    </xf>
    <xf numFmtId="0" fontId="12" fillId="0" borderId="7" xfId="0" applyFont="1" applyBorder="1" applyAlignment="1">
      <alignment vertical="center" shrinkToFit="1"/>
    </xf>
    <xf numFmtId="0" fontId="12" fillId="0" borderId="8" xfId="0" applyFont="1" applyBorder="1" applyAlignment="1">
      <alignment vertical="center" shrinkToFit="1"/>
    </xf>
    <xf numFmtId="0" fontId="12" fillId="0" borderId="9" xfId="0" applyFont="1" applyBorder="1" applyAlignment="1">
      <alignment vertical="center" shrinkToFit="1"/>
    </xf>
    <xf numFmtId="3" fontId="12" fillId="0" borderId="10" xfId="0" applyNumberFormat="1" applyFont="1" applyBorder="1" applyAlignment="1">
      <alignment vertical="center" shrinkToFit="1"/>
    </xf>
    <xf numFmtId="0" fontId="12" fillId="0" borderId="14" xfId="0" applyFont="1" applyBorder="1" applyAlignment="1">
      <alignment vertical="center" shrinkToFit="1"/>
    </xf>
    <xf numFmtId="0" fontId="12" fillId="0" borderId="13" xfId="0" applyFont="1" applyBorder="1" applyAlignment="1">
      <alignment vertical="center" shrinkToFit="1"/>
    </xf>
    <xf numFmtId="0" fontId="12" fillId="0" borderId="10" xfId="0" applyFont="1" applyBorder="1" applyAlignment="1">
      <alignment vertical="center" shrinkToFit="1"/>
    </xf>
    <xf numFmtId="0" fontId="13" fillId="0" borderId="0" xfId="0" applyFont="1" applyBorder="1" applyAlignment="1">
      <alignment vertical="center" shrinkToFit="1"/>
    </xf>
    <xf numFmtId="0" fontId="13" fillId="0" borderId="6" xfId="0" applyFont="1" applyBorder="1" applyAlignment="1">
      <alignment vertical="center" shrinkToFit="1"/>
    </xf>
    <xf numFmtId="0" fontId="12" fillId="0" borderId="22" xfId="0" applyFont="1" applyBorder="1" applyAlignment="1">
      <alignment horizontal="center" vertical="center"/>
    </xf>
    <xf numFmtId="38" fontId="12" fillId="0" borderId="9" xfId="1" applyFont="1" applyBorder="1" applyAlignment="1">
      <alignment horizontal="right" vertical="center"/>
    </xf>
    <xf numFmtId="38" fontId="12" fillId="0" borderId="9" xfId="1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 indent="1"/>
    </xf>
    <xf numFmtId="0" fontId="12" fillId="0" borderId="7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38" fontId="14" fillId="0" borderId="7" xfId="1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12" fillId="0" borderId="11" xfId="0" applyFont="1" applyBorder="1" applyAlignment="1">
      <alignment horizontal="left" vertical="center" indent="1"/>
    </xf>
    <xf numFmtId="0" fontId="12" fillId="0" borderId="9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38" fontId="12" fillId="0" borderId="9" xfId="1" applyFont="1" applyBorder="1" applyAlignment="1">
      <alignment horizontal="center" vertical="center"/>
    </xf>
    <xf numFmtId="3" fontId="12" fillId="0" borderId="10" xfId="0" applyNumberFormat="1" applyFont="1" applyBorder="1" applyAlignment="1">
      <alignment vertical="center"/>
    </xf>
    <xf numFmtId="0" fontId="12" fillId="0" borderId="25" xfId="0" applyFont="1" applyBorder="1" applyAlignment="1">
      <alignment horizontal="center" vertical="center"/>
    </xf>
    <xf numFmtId="176" fontId="14" fillId="0" borderId="7" xfId="0" applyNumberFormat="1" applyFont="1" applyBorder="1" applyAlignment="1">
      <alignment horizontal="right" vertical="center"/>
    </xf>
    <xf numFmtId="38" fontId="12" fillId="0" borderId="0" xfId="1" applyFont="1" applyBorder="1" applyAlignment="1">
      <alignment horizontal="center" vertical="center"/>
    </xf>
    <xf numFmtId="177" fontId="12" fillId="0" borderId="9" xfId="0" applyNumberFormat="1" applyFont="1" applyBorder="1" applyAlignment="1">
      <alignment horizontal="right" vertical="center"/>
    </xf>
    <xf numFmtId="0" fontId="4" fillId="0" borderId="0" xfId="0" applyFont="1" applyAlignment="1"/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15" fillId="0" borderId="0" xfId="0" applyFont="1" applyAlignment="1">
      <alignment vertical="center" shrinkToFit="1"/>
    </xf>
    <xf numFmtId="6" fontId="15" fillId="0" borderId="0" xfId="2" applyFont="1" applyFill="1" applyBorder="1" applyAlignment="1">
      <alignment vertical="center" shrinkToFit="1"/>
    </xf>
    <xf numFmtId="38" fontId="15" fillId="0" borderId="0" xfId="1" applyFont="1" applyFill="1" applyBorder="1" applyAlignment="1">
      <alignment horizontal="center" vertical="center" shrinkToFit="1"/>
    </xf>
    <xf numFmtId="38" fontId="15" fillId="0" borderId="0" xfId="1" applyFont="1" applyFill="1" applyBorder="1" applyAlignment="1">
      <alignment vertical="center" shrinkToFi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24" fillId="5" borderId="27" xfId="0" applyFont="1" applyFill="1" applyBorder="1" applyAlignment="1">
      <alignment horizontal="center" vertical="center"/>
    </xf>
    <xf numFmtId="0" fontId="15" fillId="6" borderId="21" xfId="0" applyFont="1" applyFill="1" applyBorder="1" applyAlignment="1">
      <alignment horizontal="center" vertical="center" shrinkToFit="1"/>
    </xf>
    <xf numFmtId="6" fontId="15" fillId="6" borderId="21" xfId="2" applyFont="1" applyFill="1" applyBorder="1" applyAlignment="1">
      <alignment horizontal="center" vertical="center" shrinkToFit="1"/>
    </xf>
    <xf numFmtId="6" fontId="15" fillId="0" borderId="30" xfId="2" applyFont="1" applyFill="1" applyBorder="1" applyAlignment="1">
      <alignment vertical="center" shrinkToFit="1"/>
    </xf>
    <xf numFmtId="0" fontId="15" fillId="0" borderId="31" xfId="0" applyFont="1" applyBorder="1" applyAlignment="1">
      <alignment horizontal="center" vertical="center" shrinkToFit="1"/>
    </xf>
    <xf numFmtId="0" fontId="15" fillId="0" borderId="32" xfId="0" applyFont="1" applyBorder="1" applyAlignment="1">
      <alignment horizontal="center" vertical="center" shrinkToFit="1"/>
    </xf>
    <xf numFmtId="20" fontId="15" fillId="0" borderId="33" xfId="0" applyNumberFormat="1" applyFont="1" applyBorder="1" applyAlignment="1">
      <alignment horizontal="center" vertical="center" shrinkToFit="1"/>
    </xf>
    <xf numFmtId="0" fontId="15" fillId="0" borderId="34" xfId="0" applyFont="1" applyBorder="1" applyAlignment="1">
      <alignment horizontal="center" vertical="center" shrinkToFit="1"/>
    </xf>
    <xf numFmtId="20" fontId="15" fillId="0" borderId="34" xfId="0" applyNumberFormat="1" applyFont="1" applyBorder="1" applyAlignment="1">
      <alignment horizontal="center" vertical="center" shrinkToFit="1"/>
    </xf>
    <xf numFmtId="181" fontId="15" fillId="0" borderId="35" xfId="0" applyNumberFormat="1" applyFont="1" applyBorder="1" applyAlignment="1">
      <alignment horizontal="center" vertical="center" shrinkToFit="1"/>
    </xf>
    <xf numFmtId="6" fontId="15" fillId="0" borderId="37" xfId="2" applyFont="1" applyFill="1" applyBorder="1" applyAlignment="1">
      <alignment vertical="center" shrinkToFit="1"/>
    </xf>
    <xf numFmtId="0" fontId="15" fillId="0" borderId="38" xfId="0" applyFont="1" applyBorder="1" applyAlignment="1">
      <alignment horizontal="center" vertical="center" shrinkToFit="1"/>
    </xf>
    <xf numFmtId="20" fontId="15" fillId="0" borderId="25" xfId="0" applyNumberFormat="1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20" fontId="15" fillId="0" borderId="7" xfId="0" applyNumberFormat="1" applyFont="1" applyBorder="1" applyAlignment="1">
      <alignment horizontal="center" vertical="center" shrinkToFit="1"/>
    </xf>
    <xf numFmtId="181" fontId="15" fillId="0" borderId="8" xfId="0" applyNumberFormat="1" applyFont="1" applyBorder="1" applyAlignment="1">
      <alignment horizontal="center" vertical="center" shrinkToFit="1"/>
    </xf>
    <xf numFmtId="6" fontId="15" fillId="0" borderId="40" xfId="2" applyFont="1" applyFill="1" applyBorder="1" applyAlignment="1">
      <alignment vertical="center" shrinkToFit="1"/>
    </xf>
    <xf numFmtId="0" fontId="15" fillId="0" borderId="41" xfId="0" applyFont="1" applyBorder="1" applyAlignment="1">
      <alignment horizontal="center" vertical="center" shrinkToFit="1"/>
    </xf>
    <xf numFmtId="0" fontId="15" fillId="0" borderId="42" xfId="0" applyFont="1" applyBorder="1" applyAlignment="1">
      <alignment horizontal="center" vertical="center" shrinkToFit="1"/>
    </xf>
    <xf numFmtId="20" fontId="15" fillId="0" borderId="43" xfId="0" applyNumberFormat="1" applyFont="1" applyBorder="1" applyAlignment="1">
      <alignment horizontal="center" vertical="center" shrinkToFit="1"/>
    </xf>
    <xf numFmtId="0" fontId="15" fillId="0" borderId="44" xfId="0" applyFont="1" applyBorder="1" applyAlignment="1">
      <alignment horizontal="center" vertical="center" shrinkToFit="1"/>
    </xf>
    <xf numFmtId="20" fontId="15" fillId="0" borderId="44" xfId="0" applyNumberFormat="1" applyFont="1" applyBorder="1" applyAlignment="1">
      <alignment horizontal="center" vertical="center" shrinkToFit="1"/>
    </xf>
    <xf numFmtId="181" fontId="15" fillId="0" borderId="39" xfId="0" applyNumberFormat="1" applyFont="1" applyBorder="1" applyAlignment="1">
      <alignment horizontal="center" vertical="center" shrinkToFit="1"/>
    </xf>
    <xf numFmtId="6" fontId="15" fillId="0" borderId="46" xfId="2" applyFont="1" applyFill="1" applyBorder="1" applyAlignment="1">
      <alignment vertical="center" shrinkToFit="1"/>
    </xf>
    <xf numFmtId="0" fontId="15" fillId="0" borderId="48" xfId="0" applyFont="1" applyBorder="1" applyAlignment="1">
      <alignment horizontal="center" vertical="center" shrinkToFit="1"/>
    </xf>
    <xf numFmtId="20" fontId="15" fillId="0" borderId="49" xfId="0" applyNumberFormat="1" applyFont="1" applyBorder="1" applyAlignment="1">
      <alignment horizontal="center" vertical="center" shrinkToFit="1"/>
    </xf>
    <xf numFmtId="0" fontId="15" fillId="0" borderId="50" xfId="0" applyFont="1" applyBorder="1" applyAlignment="1">
      <alignment horizontal="center" vertical="center" shrinkToFit="1"/>
    </xf>
    <xf numFmtId="20" fontId="15" fillId="0" borderId="50" xfId="0" applyNumberFormat="1" applyFont="1" applyBorder="1" applyAlignment="1">
      <alignment horizontal="center" vertical="center" shrinkToFit="1"/>
    </xf>
    <xf numFmtId="181" fontId="15" fillId="0" borderId="51" xfId="0" applyNumberFormat="1" applyFont="1" applyBorder="1" applyAlignment="1">
      <alignment horizontal="center" vertical="center" shrinkToFit="1"/>
    </xf>
    <xf numFmtId="0" fontId="15" fillId="0" borderId="21" xfId="0" applyFont="1" applyBorder="1" applyAlignment="1">
      <alignment vertical="center" shrinkToFit="1"/>
    </xf>
    <xf numFmtId="6" fontId="15" fillId="0" borderId="21" xfId="2" applyFont="1" applyFill="1" applyBorder="1" applyAlignment="1">
      <alignment vertical="center" shrinkToFit="1"/>
    </xf>
    <xf numFmtId="6" fontId="15" fillId="0" borderId="16" xfId="2" applyFont="1" applyFill="1" applyBorder="1" applyAlignment="1">
      <alignment vertical="center" shrinkToFit="1"/>
    </xf>
    <xf numFmtId="0" fontId="15" fillId="0" borderId="0" xfId="0" applyFont="1" applyAlignment="1">
      <alignment horizontal="center" vertical="center" shrinkToFit="1"/>
    </xf>
    <xf numFmtId="0" fontId="12" fillId="0" borderId="11" xfId="0" applyFont="1" applyBorder="1" applyAlignment="1">
      <alignment vertical="center" shrinkToFit="1"/>
    </xf>
    <xf numFmtId="182" fontId="4" fillId="0" borderId="4" xfId="0" applyNumberFormat="1" applyFont="1" applyBorder="1" applyAlignment="1">
      <alignment horizontal="center" vertical="center"/>
    </xf>
    <xf numFmtId="182" fontId="4" fillId="0" borderId="5" xfId="0" applyNumberFormat="1" applyFont="1" applyBorder="1" applyAlignment="1">
      <alignment horizontal="center" vertical="center"/>
    </xf>
    <xf numFmtId="182" fontId="4" fillId="0" borderId="0" xfId="0" applyNumberFormat="1" applyFont="1"/>
    <xf numFmtId="182" fontId="15" fillId="0" borderId="0" xfId="1" applyNumberFormat="1" applyFont="1" applyFill="1" applyBorder="1" applyAlignment="1">
      <alignment horizontal="center" vertical="center" shrinkToFit="1"/>
    </xf>
    <xf numFmtId="182" fontId="15" fillId="0" borderId="0" xfId="1" applyNumberFormat="1" applyFont="1" applyFill="1" applyBorder="1" applyAlignment="1">
      <alignment vertical="center" shrinkToFit="1"/>
    </xf>
    <xf numFmtId="182" fontId="4" fillId="0" borderId="0" xfId="1" applyNumberFormat="1" applyFont="1"/>
    <xf numFmtId="182" fontId="12" fillId="0" borderId="9" xfId="1" applyNumberFormat="1" applyFont="1" applyBorder="1" applyAlignment="1">
      <alignment horizontal="right" vertical="center"/>
    </xf>
    <xf numFmtId="182" fontId="12" fillId="0" borderId="9" xfId="0" applyNumberFormat="1" applyFont="1" applyBorder="1" applyAlignment="1">
      <alignment horizontal="right" vertical="center"/>
    </xf>
    <xf numFmtId="182" fontId="12" fillId="2" borderId="64" xfId="0" applyNumberFormat="1" applyFont="1" applyFill="1" applyBorder="1" applyAlignment="1">
      <alignment horizontal="right" vertical="center"/>
    </xf>
    <xf numFmtId="182" fontId="12" fillId="0" borderId="7" xfId="0" applyNumberFormat="1" applyFont="1" applyBorder="1" applyAlignment="1">
      <alignment horizontal="right" vertical="center"/>
    </xf>
    <xf numFmtId="182" fontId="14" fillId="2" borderId="52" xfId="0" applyNumberFormat="1" applyFont="1" applyFill="1" applyBorder="1" applyAlignment="1">
      <alignment horizontal="right" vertical="center"/>
    </xf>
    <xf numFmtId="182" fontId="14" fillId="0" borderId="7" xfId="0" applyNumberFormat="1" applyFont="1" applyBorder="1" applyAlignment="1">
      <alignment horizontal="right" vertical="center"/>
    </xf>
    <xf numFmtId="182" fontId="14" fillId="2" borderId="63" xfId="0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12" fillId="0" borderId="14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10" xfId="0" applyFont="1" applyBorder="1" applyAlignment="1">
      <alignment vertical="center"/>
    </xf>
    <xf numFmtId="0" fontId="12" fillId="0" borderId="15" xfId="0" applyFont="1" applyBorder="1" applyAlignment="1">
      <alignment horizontal="center" vertical="center"/>
    </xf>
    <xf numFmtId="0" fontId="12" fillId="0" borderId="60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56" xfId="0" applyFont="1" applyBorder="1" applyAlignment="1">
      <alignment vertical="center"/>
    </xf>
    <xf numFmtId="38" fontId="12" fillId="0" borderId="3" xfId="1" applyFont="1" applyBorder="1" applyAlignment="1">
      <alignment horizontal="center" vertical="center"/>
    </xf>
    <xf numFmtId="182" fontId="12" fillId="0" borderId="3" xfId="0" applyNumberFormat="1" applyFont="1" applyBorder="1" applyAlignment="1">
      <alignment horizontal="right" vertical="center"/>
    </xf>
    <xf numFmtId="182" fontId="12" fillId="2" borderId="26" xfId="0" applyNumberFormat="1" applyFont="1" applyFill="1" applyBorder="1" applyAlignment="1">
      <alignment horizontal="right" vertical="center"/>
    </xf>
    <xf numFmtId="0" fontId="12" fillId="0" borderId="2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38" fontId="14" fillId="0" borderId="9" xfId="1" applyFont="1" applyBorder="1" applyAlignment="1">
      <alignment horizontal="center" vertical="center"/>
    </xf>
    <xf numFmtId="182" fontId="14" fillId="0" borderId="9" xfId="0" applyNumberFormat="1" applyFont="1" applyBorder="1" applyAlignment="1">
      <alignment horizontal="right" vertical="center"/>
    </xf>
    <xf numFmtId="182" fontId="14" fillId="2" borderId="64" xfId="0" applyNumberFormat="1" applyFont="1" applyFill="1" applyBorder="1" applyAlignment="1">
      <alignment horizontal="right" vertical="center"/>
    </xf>
    <xf numFmtId="0" fontId="12" fillId="0" borderId="17" xfId="0" applyFont="1" applyBorder="1" applyAlignment="1">
      <alignment horizontal="center" vertical="center"/>
    </xf>
    <xf numFmtId="0" fontId="12" fillId="0" borderId="13" xfId="0" applyFont="1" applyBorder="1" applyAlignment="1">
      <alignment vertical="center"/>
    </xf>
    <xf numFmtId="0" fontId="12" fillId="0" borderId="65" xfId="0" applyFont="1" applyBorder="1" applyAlignment="1">
      <alignment vertical="center"/>
    </xf>
    <xf numFmtId="38" fontId="14" fillId="0" borderId="0" xfId="1" applyFont="1" applyBorder="1" applyAlignment="1">
      <alignment horizontal="center" vertical="center"/>
    </xf>
    <xf numFmtId="182" fontId="12" fillId="0" borderId="0" xfId="0" applyNumberFormat="1" applyFont="1" applyBorder="1" applyAlignment="1">
      <alignment horizontal="right" vertical="center"/>
    </xf>
    <xf numFmtId="0" fontId="12" fillId="0" borderId="13" xfId="0" applyFont="1" applyBorder="1" applyAlignment="1">
      <alignment horizontal="left" vertical="center" shrinkToFit="1"/>
    </xf>
    <xf numFmtId="0" fontId="12" fillId="0" borderId="23" xfId="0" applyFont="1" applyBorder="1" applyAlignment="1">
      <alignment vertical="center" shrinkToFit="1"/>
    </xf>
    <xf numFmtId="38" fontId="14" fillId="0" borderId="7" xfId="1" applyFont="1" applyBorder="1" applyAlignment="1">
      <alignment horizontal="right" vertical="center"/>
    </xf>
    <xf numFmtId="38" fontId="14" fillId="0" borderId="7" xfId="1" applyFont="1" applyBorder="1" applyAlignment="1">
      <alignment horizontal="left" vertical="center"/>
    </xf>
    <xf numFmtId="182" fontId="14" fillId="0" borderId="7" xfId="1" applyNumberFormat="1" applyFont="1" applyBorder="1" applyAlignment="1">
      <alignment horizontal="right" vertical="center"/>
    </xf>
    <xf numFmtId="0" fontId="12" fillId="0" borderId="65" xfId="0" applyFont="1" applyBorder="1" applyAlignment="1">
      <alignment vertical="center" shrinkToFit="1"/>
    </xf>
    <xf numFmtId="38" fontId="12" fillId="0" borderId="7" xfId="1" applyFont="1" applyBorder="1" applyAlignment="1">
      <alignment horizontal="right" vertical="center"/>
    </xf>
    <xf numFmtId="38" fontId="12" fillId="0" borderId="7" xfId="1" applyFont="1" applyBorder="1" applyAlignment="1">
      <alignment horizontal="left" vertical="center"/>
    </xf>
    <xf numFmtId="182" fontId="12" fillId="0" borderId="7" xfId="1" applyNumberFormat="1" applyFont="1" applyBorder="1" applyAlignment="1">
      <alignment horizontal="right" vertical="center"/>
    </xf>
    <xf numFmtId="38" fontId="12" fillId="0" borderId="7" xfId="1" applyFont="1" applyBorder="1" applyAlignment="1">
      <alignment horizontal="center" vertical="center"/>
    </xf>
    <xf numFmtId="0" fontId="12" fillId="0" borderId="14" xfId="0" applyFont="1" applyBorder="1" applyAlignment="1">
      <alignment vertical="center"/>
    </xf>
    <xf numFmtId="38" fontId="12" fillId="0" borderId="0" xfId="1" applyFont="1" applyBorder="1" applyAlignment="1">
      <alignment horizontal="right" vertical="center"/>
    </xf>
    <xf numFmtId="182" fontId="12" fillId="0" borderId="0" xfId="1" applyNumberFormat="1" applyFont="1" applyBorder="1" applyAlignment="1">
      <alignment horizontal="right" vertical="center"/>
    </xf>
    <xf numFmtId="182" fontId="12" fillId="2" borderId="52" xfId="0" applyNumberFormat="1" applyFont="1" applyFill="1" applyBorder="1" applyAlignment="1">
      <alignment horizontal="right" vertical="center"/>
    </xf>
    <xf numFmtId="0" fontId="12" fillId="0" borderId="9" xfId="0" quotePrefix="1" applyFont="1" applyBorder="1" applyAlignment="1">
      <alignment vertical="center"/>
    </xf>
    <xf numFmtId="38" fontId="14" fillId="0" borderId="0" xfId="1" applyFont="1" applyBorder="1" applyAlignment="1">
      <alignment horizontal="right" vertical="center"/>
    </xf>
    <xf numFmtId="182" fontId="14" fillId="0" borderId="0" xfId="1" applyNumberFormat="1" applyFont="1" applyBorder="1" applyAlignment="1">
      <alignment horizontal="right" vertical="center"/>
    </xf>
    <xf numFmtId="182" fontId="14" fillId="0" borderId="0" xfId="0" applyNumberFormat="1" applyFont="1" applyBorder="1" applyAlignment="1">
      <alignment horizontal="right" vertical="center"/>
    </xf>
    <xf numFmtId="182" fontId="12" fillId="2" borderId="63" xfId="0" applyNumberFormat="1" applyFont="1" applyFill="1" applyBorder="1" applyAlignment="1">
      <alignment horizontal="right" vertical="center"/>
    </xf>
    <xf numFmtId="0" fontId="12" fillId="0" borderId="18" xfId="0" applyFont="1" applyBorder="1" applyAlignment="1">
      <alignment horizontal="center" vertical="center"/>
    </xf>
    <xf numFmtId="0" fontId="12" fillId="0" borderId="66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67" xfId="0" applyFont="1" applyBorder="1" applyAlignment="1">
      <alignment vertical="center"/>
    </xf>
    <xf numFmtId="38" fontId="12" fillId="0" borderId="1" xfId="1" applyFont="1" applyBorder="1" applyAlignment="1">
      <alignment horizontal="right" vertical="center"/>
    </xf>
    <xf numFmtId="182" fontId="12" fillId="0" borderId="1" xfId="1" applyNumberFormat="1" applyFont="1" applyBorder="1" applyAlignment="1">
      <alignment horizontal="right" vertical="center"/>
    </xf>
    <xf numFmtId="182" fontId="12" fillId="0" borderId="66" xfId="0" applyNumberFormat="1" applyFont="1" applyBorder="1" applyAlignment="1">
      <alignment horizontal="right" vertical="center"/>
    </xf>
    <xf numFmtId="182" fontId="12" fillId="2" borderId="68" xfId="0" applyNumberFormat="1" applyFont="1" applyFill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0" xfId="0" applyFont="1"/>
    <xf numFmtId="0" fontId="19" fillId="0" borderId="0" xfId="0" applyFont="1"/>
    <xf numFmtId="178" fontId="12" fillId="0" borderId="3" xfId="0" applyNumberFormat="1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178" fontId="14" fillId="0" borderId="9" xfId="0" applyNumberFormat="1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178" fontId="14" fillId="0" borderId="0" xfId="0" applyNumberFormat="1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179" fontId="12" fillId="0" borderId="9" xfId="0" applyNumberFormat="1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179" fontId="14" fillId="0" borderId="7" xfId="0" applyNumberFormat="1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179" fontId="12" fillId="0" borderId="14" xfId="0" applyNumberFormat="1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179" fontId="12" fillId="0" borderId="7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178" fontId="14" fillId="0" borderId="7" xfId="0" applyNumberFormat="1" applyFont="1" applyBorder="1" applyAlignment="1">
      <alignment horizontal="right" vertical="center"/>
    </xf>
    <xf numFmtId="178" fontId="12" fillId="0" borderId="9" xfId="0" applyNumberFormat="1" applyFont="1" applyBorder="1" applyAlignment="1">
      <alignment horizontal="right" vertical="center"/>
    </xf>
    <xf numFmtId="0" fontId="12" fillId="0" borderId="52" xfId="0" applyFont="1" applyBorder="1" applyAlignment="1">
      <alignment horizontal="center" vertical="center"/>
    </xf>
    <xf numFmtId="178" fontId="14" fillId="0" borderId="0" xfId="0" applyNumberFormat="1" applyFont="1" applyBorder="1" applyAlignment="1">
      <alignment horizontal="right" vertical="center"/>
    </xf>
    <xf numFmtId="178" fontId="12" fillId="0" borderId="1" xfId="0" applyNumberFormat="1" applyFont="1" applyBorder="1" applyAlignment="1">
      <alignment horizontal="right" vertical="center"/>
    </xf>
    <xf numFmtId="0" fontId="12" fillId="0" borderId="68" xfId="0" applyFont="1" applyBorder="1" applyAlignment="1">
      <alignment horizontal="center" vertical="center"/>
    </xf>
    <xf numFmtId="178" fontId="12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2" fillId="0" borderId="17" xfId="0" applyFont="1" applyBorder="1" applyAlignment="1">
      <alignment vertical="center"/>
    </xf>
    <xf numFmtId="176" fontId="12" fillId="0" borderId="0" xfId="0" applyNumberFormat="1" applyFont="1" applyBorder="1" applyAlignment="1">
      <alignment horizontal="right" vertical="center"/>
    </xf>
    <xf numFmtId="178" fontId="14" fillId="0" borderId="7" xfId="0" applyNumberFormat="1" applyFont="1" applyBorder="1" applyAlignment="1">
      <alignment horizontal="center" vertical="center"/>
    </xf>
    <xf numFmtId="178" fontId="12" fillId="0" borderId="9" xfId="0" applyNumberFormat="1" applyFont="1" applyBorder="1" applyAlignment="1">
      <alignment horizontal="center" vertical="center"/>
    </xf>
    <xf numFmtId="176" fontId="14" fillId="0" borderId="0" xfId="0" applyNumberFormat="1" applyFont="1" applyBorder="1" applyAlignment="1">
      <alignment horizontal="right" vertical="center"/>
    </xf>
    <xf numFmtId="0" fontId="12" fillId="0" borderId="9" xfId="0" applyNumberFormat="1" applyFont="1" applyBorder="1" applyAlignment="1">
      <alignment horizontal="center" vertical="center"/>
    </xf>
    <xf numFmtId="176" fontId="12" fillId="0" borderId="7" xfId="0" applyNumberFormat="1" applyFont="1" applyBorder="1" applyAlignment="1">
      <alignment horizontal="right" vertical="center"/>
    </xf>
    <xf numFmtId="0" fontId="12" fillId="0" borderId="8" xfId="0" applyFont="1" applyFill="1" applyBorder="1" applyAlignment="1">
      <alignment vertical="center"/>
    </xf>
    <xf numFmtId="176" fontId="12" fillId="0" borderId="9" xfId="0" applyNumberFormat="1" applyFont="1" applyBorder="1" applyAlignment="1">
      <alignment horizontal="right" vertical="center"/>
    </xf>
    <xf numFmtId="0" fontId="12" fillId="0" borderId="10" xfId="0" applyFont="1" applyFill="1" applyBorder="1" applyAlignment="1">
      <alignment vertical="center"/>
    </xf>
    <xf numFmtId="0" fontId="12" fillId="0" borderId="62" xfId="0" applyFont="1" applyBorder="1" applyAlignment="1">
      <alignment horizontal="center" vertical="center"/>
    </xf>
    <xf numFmtId="0" fontId="12" fillId="0" borderId="7" xfId="0" applyFont="1" applyBorder="1"/>
    <xf numFmtId="0" fontId="12" fillId="0" borderId="23" xfId="0" applyFont="1" applyBorder="1"/>
    <xf numFmtId="0" fontId="14" fillId="0" borderId="14" xfId="0" applyFont="1" applyBorder="1" applyAlignment="1">
      <alignment horizontal="center" vertical="center"/>
    </xf>
    <xf numFmtId="0" fontId="12" fillId="0" borderId="63" xfId="0" applyFont="1" applyBorder="1"/>
    <xf numFmtId="182" fontId="14" fillId="2" borderId="23" xfId="0" applyNumberFormat="1" applyFont="1" applyFill="1" applyBorder="1" applyAlignment="1">
      <alignment horizontal="right" vertical="center"/>
    </xf>
    <xf numFmtId="0" fontId="12" fillId="0" borderId="8" xfId="0" applyFont="1" applyBorder="1"/>
    <xf numFmtId="0" fontId="12" fillId="0" borderId="5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64" xfId="0" applyFont="1" applyBorder="1"/>
    <xf numFmtId="182" fontId="12" fillId="2" borderId="24" xfId="0" applyNumberFormat="1" applyFont="1" applyFill="1" applyBorder="1" applyAlignment="1">
      <alignment horizontal="right" vertical="center"/>
    </xf>
    <xf numFmtId="0" fontId="12" fillId="0" borderId="10" xfId="0" applyFont="1" applyBorder="1"/>
    <xf numFmtId="38" fontId="12" fillId="0" borderId="9" xfId="1" applyFont="1" applyBorder="1" applyAlignment="1">
      <alignment vertical="center"/>
    </xf>
    <xf numFmtId="182" fontId="12" fillId="2" borderId="64" xfId="1" applyNumberFormat="1" applyFont="1" applyFill="1" applyBorder="1" applyAlignment="1">
      <alignment horizontal="right" vertical="center"/>
    </xf>
    <xf numFmtId="9" fontId="12" fillId="0" borderId="9" xfId="0" applyNumberFormat="1" applyFont="1" applyBorder="1" applyAlignment="1">
      <alignment vertical="center"/>
    </xf>
    <xf numFmtId="0" fontId="12" fillId="0" borderId="49" xfId="0" applyFont="1" applyBorder="1" applyAlignment="1">
      <alignment horizontal="center" vertical="center"/>
    </xf>
    <xf numFmtId="0" fontId="12" fillId="0" borderId="69" xfId="0" applyFont="1" applyBorder="1" applyAlignment="1">
      <alignment vertical="center"/>
    </xf>
    <xf numFmtId="0" fontId="12" fillId="0" borderId="50" xfId="0" applyFont="1" applyBorder="1" applyAlignment="1">
      <alignment vertical="center"/>
    </xf>
    <xf numFmtId="0" fontId="12" fillId="0" borderId="47" xfId="0" applyFont="1" applyBorder="1" applyAlignment="1">
      <alignment vertical="center"/>
    </xf>
    <xf numFmtId="178" fontId="14" fillId="0" borderId="50" xfId="0" applyNumberFormat="1" applyFont="1" applyBorder="1" applyAlignment="1">
      <alignment horizontal="right" vertical="center"/>
    </xf>
    <xf numFmtId="0" fontId="14" fillId="0" borderId="70" xfId="0" applyFont="1" applyBorder="1" applyAlignment="1">
      <alignment horizontal="center" vertical="center"/>
    </xf>
    <xf numFmtId="176" fontId="14" fillId="0" borderId="50" xfId="0" applyNumberFormat="1" applyFont="1" applyBorder="1" applyAlignment="1">
      <alignment horizontal="right" vertical="center"/>
    </xf>
    <xf numFmtId="182" fontId="12" fillId="2" borderId="70" xfId="1" applyNumberFormat="1" applyFont="1" applyFill="1" applyBorder="1" applyAlignment="1">
      <alignment horizontal="right" vertical="center"/>
    </xf>
    <xf numFmtId="0" fontId="12" fillId="0" borderId="51" xfId="0" applyFont="1" applyBorder="1" applyAlignment="1">
      <alignment vertical="center"/>
    </xf>
    <xf numFmtId="177" fontId="12" fillId="0" borderId="1" xfId="0" applyNumberFormat="1" applyFont="1" applyBorder="1" applyAlignment="1">
      <alignment horizontal="right" vertical="center"/>
    </xf>
    <xf numFmtId="3" fontId="12" fillId="0" borderId="2" xfId="0" applyNumberFormat="1" applyFont="1" applyBorder="1" applyAlignment="1">
      <alignment vertical="center"/>
    </xf>
    <xf numFmtId="0" fontId="17" fillId="5" borderId="30" xfId="0" applyFont="1" applyFill="1" applyBorder="1" applyAlignment="1">
      <alignment vertical="center" shrinkToFit="1"/>
    </xf>
    <xf numFmtId="6" fontId="17" fillId="5" borderId="30" xfId="2" applyFont="1" applyFill="1" applyBorder="1" applyAlignment="1">
      <alignment vertical="center" shrinkToFit="1"/>
    </xf>
    <xf numFmtId="0" fontId="17" fillId="5" borderId="31" xfId="0" applyFont="1" applyFill="1" applyBorder="1" applyAlignment="1">
      <alignment horizontal="center" vertical="center" shrinkToFit="1"/>
    </xf>
    <xf numFmtId="0" fontId="17" fillId="5" borderId="32" xfId="0" applyFont="1" applyFill="1" applyBorder="1" applyAlignment="1">
      <alignment horizontal="center" vertical="center" shrinkToFit="1"/>
    </xf>
    <xf numFmtId="20" fontId="17" fillId="5" borderId="34" xfId="0" applyNumberFormat="1" applyFont="1" applyFill="1" applyBorder="1" applyAlignment="1">
      <alignment horizontal="center" vertical="center" shrinkToFit="1"/>
    </xf>
    <xf numFmtId="181" fontId="17" fillId="5" borderId="35" xfId="0" applyNumberFormat="1" applyFont="1" applyFill="1" applyBorder="1" applyAlignment="1">
      <alignment horizontal="center" vertical="center" shrinkToFit="1"/>
    </xf>
    <xf numFmtId="0" fontId="17" fillId="5" borderId="37" xfId="0" applyFont="1" applyFill="1" applyBorder="1" applyAlignment="1">
      <alignment vertical="center" shrinkToFit="1"/>
    </xf>
    <xf numFmtId="6" fontId="17" fillId="5" borderId="37" xfId="2" applyFont="1" applyFill="1" applyBorder="1" applyAlignment="1">
      <alignment vertical="center" shrinkToFit="1"/>
    </xf>
    <xf numFmtId="0" fontId="17" fillId="5" borderId="23" xfId="0" applyFont="1" applyFill="1" applyBorder="1" applyAlignment="1">
      <alignment horizontal="center" vertical="center" shrinkToFit="1"/>
    </xf>
    <xf numFmtId="0" fontId="17" fillId="5" borderId="38" xfId="0" applyFont="1" applyFill="1" applyBorder="1" applyAlignment="1">
      <alignment horizontal="center" vertical="center" shrinkToFit="1"/>
    </xf>
    <xf numFmtId="20" fontId="17" fillId="5" borderId="7" xfId="0" applyNumberFormat="1" applyFont="1" applyFill="1" applyBorder="1" applyAlignment="1">
      <alignment horizontal="center" vertical="center" shrinkToFit="1"/>
    </xf>
    <xf numFmtId="181" fontId="17" fillId="5" borderId="8" xfId="0" applyNumberFormat="1" applyFont="1" applyFill="1" applyBorder="1" applyAlignment="1">
      <alignment horizontal="center" vertical="center" shrinkToFit="1"/>
    </xf>
    <xf numFmtId="0" fontId="17" fillId="6" borderId="21" xfId="0" applyFont="1" applyFill="1" applyBorder="1" applyAlignment="1">
      <alignment horizontal="center" vertical="center" shrinkToFit="1"/>
    </xf>
    <xf numFmtId="6" fontId="17" fillId="6" borderId="21" xfId="2" applyFont="1" applyFill="1" applyBorder="1" applyAlignment="1">
      <alignment horizontal="center" vertical="center" shrinkToFit="1"/>
    </xf>
    <xf numFmtId="182" fontId="12" fillId="7" borderId="64" xfId="0" applyNumberFormat="1" applyFont="1" applyFill="1" applyBorder="1"/>
    <xf numFmtId="3" fontId="12" fillId="0" borderId="6" xfId="0" applyNumberFormat="1" applyFont="1" applyBorder="1" applyAlignment="1">
      <alignment vertical="center"/>
    </xf>
    <xf numFmtId="0" fontId="18" fillId="0" borderId="0" xfId="0" applyFont="1" applyBorder="1" applyAlignment="1">
      <alignment horizontal="center"/>
    </xf>
    <xf numFmtId="0" fontId="12" fillId="0" borderId="14" xfId="0" applyFont="1" applyBorder="1"/>
    <xf numFmtId="0" fontId="12" fillId="0" borderId="36" xfId="0" applyFont="1" applyBorder="1" applyAlignment="1">
      <alignment horizontal="center" vertical="center"/>
    </xf>
    <xf numFmtId="0" fontId="12" fillId="0" borderId="13" xfId="0" applyFont="1" applyBorder="1"/>
    <xf numFmtId="0" fontId="12" fillId="0" borderId="0" xfId="0" applyFont="1" applyBorder="1"/>
    <xf numFmtId="0" fontId="12" fillId="0" borderId="65" xfId="0" applyFont="1" applyBorder="1"/>
    <xf numFmtId="182" fontId="12" fillId="0" borderId="0" xfId="0" applyNumberFormat="1" applyFont="1"/>
    <xf numFmtId="0" fontId="12" fillId="0" borderId="9" xfId="0" applyFont="1" applyBorder="1" applyAlignment="1">
      <alignment horizontal="left" vertical="center" indent="1"/>
    </xf>
    <xf numFmtId="0" fontId="12" fillId="0" borderId="7" xfId="0" applyFont="1" applyBorder="1" applyAlignment="1">
      <alignment horizontal="left" vertical="center" indent="1"/>
    </xf>
    <xf numFmtId="182" fontId="12" fillId="0" borderId="3" xfId="1" applyNumberFormat="1" applyFont="1" applyBorder="1" applyAlignment="1">
      <alignment horizontal="right" vertical="center"/>
    </xf>
    <xf numFmtId="182" fontId="12" fillId="2" borderId="26" xfId="1" applyNumberFormat="1" applyFont="1" applyFill="1" applyBorder="1" applyAlignment="1">
      <alignment horizontal="right" vertical="center"/>
    </xf>
    <xf numFmtId="182" fontId="14" fillId="0" borderId="9" xfId="1" applyNumberFormat="1" applyFont="1" applyBorder="1" applyAlignment="1">
      <alignment horizontal="right" vertical="center"/>
    </xf>
    <xf numFmtId="182" fontId="14" fillId="2" borderId="64" xfId="1" applyNumberFormat="1" applyFont="1" applyFill="1" applyBorder="1" applyAlignment="1">
      <alignment horizontal="right" vertical="center"/>
    </xf>
    <xf numFmtId="182" fontId="14" fillId="2" borderId="52" xfId="1" applyNumberFormat="1" applyFont="1" applyFill="1" applyBorder="1" applyAlignment="1">
      <alignment horizontal="right" vertical="center"/>
    </xf>
    <xf numFmtId="182" fontId="14" fillId="2" borderId="63" xfId="1" applyNumberFormat="1" applyFont="1" applyFill="1" applyBorder="1" applyAlignment="1">
      <alignment horizontal="right" vertical="center"/>
    </xf>
    <xf numFmtId="182" fontId="12" fillId="7" borderId="64" xfId="1" applyNumberFormat="1" applyFont="1" applyFill="1" applyBorder="1"/>
    <xf numFmtId="182" fontId="12" fillId="2" borderId="52" xfId="1" applyNumberFormat="1" applyFont="1" applyFill="1" applyBorder="1" applyAlignment="1">
      <alignment horizontal="right" vertical="center"/>
    </xf>
    <xf numFmtId="182" fontId="12" fillId="2" borderId="63" xfId="1" applyNumberFormat="1" applyFont="1" applyFill="1" applyBorder="1" applyAlignment="1">
      <alignment horizontal="right" vertical="center"/>
    </xf>
    <xf numFmtId="182" fontId="12" fillId="0" borderId="66" xfId="1" applyNumberFormat="1" applyFont="1" applyBorder="1" applyAlignment="1">
      <alignment horizontal="right" vertical="center"/>
    </xf>
    <xf numFmtId="182" fontId="12" fillId="2" borderId="68" xfId="1" applyNumberFormat="1" applyFont="1" applyFill="1" applyBorder="1" applyAlignment="1">
      <alignment horizontal="right" vertical="center"/>
    </xf>
    <xf numFmtId="0" fontId="12" fillId="0" borderId="24" xfId="0" applyFont="1" applyBorder="1" applyAlignment="1">
      <alignment vertical="center" shrinkToFit="1"/>
    </xf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0" xfId="0" applyFont="1" applyAlignment="1"/>
    <xf numFmtId="38" fontId="12" fillId="0" borderId="14" xfId="1" applyFont="1" applyBorder="1" applyAlignment="1">
      <alignment horizontal="right" vertical="center"/>
    </xf>
    <xf numFmtId="182" fontId="12" fillId="0" borderId="14" xfId="1" applyNumberFormat="1" applyFont="1" applyBorder="1" applyAlignment="1">
      <alignment horizontal="right" vertical="center"/>
    </xf>
    <xf numFmtId="0" fontId="12" fillId="0" borderId="66" xfId="0" applyFont="1" applyBorder="1" applyAlignment="1">
      <alignment horizontal="center" vertical="center"/>
    </xf>
    <xf numFmtId="179" fontId="14" fillId="0" borderId="7" xfId="0" applyNumberFormat="1" applyFont="1" applyBorder="1" applyAlignment="1">
      <alignment horizontal="right" vertical="center"/>
    </xf>
    <xf numFmtId="0" fontId="22" fillId="0" borderId="0" xfId="0" applyFont="1" applyAlignment="1">
      <alignment shrinkToFit="1"/>
    </xf>
    <xf numFmtId="0" fontId="12" fillId="0" borderId="24" xfId="0" applyFont="1" applyBorder="1" applyAlignment="1">
      <alignment horizontal="left" vertical="center"/>
    </xf>
    <xf numFmtId="0" fontId="12" fillId="0" borderId="14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182" fontId="14" fillId="0" borderId="23" xfId="0" applyNumberFormat="1" applyFont="1" applyBorder="1" applyAlignment="1">
      <alignment horizontal="right" vertical="center"/>
    </xf>
    <xf numFmtId="182" fontId="12" fillId="0" borderId="24" xfId="0" applyNumberFormat="1" applyFont="1" applyBorder="1" applyAlignment="1">
      <alignment horizontal="right" vertical="center"/>
    </xf>
    <xf numFmtId="182" fontId="12" fillId="0" borderId="1" xfId="0" applyNumberFormat="1" applyFont="1" applyBorder="1" applyAlignment="1">
      <alignment horizontal="right" vertical="center"/>
    </xf>
    <xf numFmtId="182" fontId="14" fillId="0" borderId="23" xfId="1" applyNumberFormat="1" applyFont="1" applyBorder="1" applyAlignment="1">
      <alignment horizontal="right" vertical="center"/>
    </xf>
    <xf numFmtId="182" fontId="12" fillId="0" borderId="24" xfId="1" applyNumberFormat="1" applyFont="1" applyBorder="1" applyAlignment="1">
      <alignment horizontal="right" vertical="center"/>
    </xf>
    <xf numFmtId="182" fontId="12" fillId="0" borderId="60" xfId="1" applyNumberFormat="1" applyFont="1" applyBorder="1" applyAlignment="1">
      <alignment horizontal="center" vertical="center"/>
    </xf>
    <xf numFmtId="182" fontId="12" fillId="0" borderId="56" xfId="1" applyNumberFormat="1" applyFont="1" applyBorder="1" applyAlignment="1">
      <alignment horizontal="center" vertical="center"/>
    </xf>
    <xf numFmtId="182" fontId="14" fillId="0" borderId="11" xfId="1" applyNumberFormat="1" applyFont="1" applyBorder="1" applyAlignment="1">
      <alignment horizontal="center" vertical="center"/>
    </xf>
    <xf numFmtId="182" fontId="14" fillId="0" borderId="24" xfId="1" applyNumberFormat="1" applyFont="1" applyBorder="1" applyAlignment="1">
      <alignment horizontal="center" vertical="center"/>
    </xf>
    <xf numFmtId="182" fontId="14" fillId="0" borderId="13" xfId="1" applyNumberFormat="1" applyFont="1" applyBorder="1" applyAlignment="1">
      <alignment horizontal="center" vertical="center"/>
    </xf>
    <xf numFmtId="182" fontId="14" fillId="0" borderId="65" xfId="1" applyNumberFormat="1" applyFont="1" applyBorder="1" applyAlignment="1">
      <alignment horizontal="center" vertical="center"/>
    </xf>
    <xf numFmtId="182" fontId="12" fillId="0" borderId="11" xfId="1" applyNumberFormat="1" applyFont="1" applyBorder="1" applyAlignment="1">
      <alignment horizontal="right" vertical="center"/>
    </xf>
    <xf numFmtId="182" fontId="12" fillId="0" borderId="24" xfId="1" applyNumberFormat="1" applyFont="1" applyBorder="1" applyAlignment="1">
      <alignment horizontal="left" vertical="center"/>
    </xf>
    <xf numFmtId="182" fontId="14" fillId="0" borderId="14" xfId="1" applyNumberFormat="1" applyFont="1" applyBorder="1" applyAlignment="1">
      <alignment horizontal="right" vertical="center"/>
    </xf>
    <xf numFmtId="182" fontId="14" fillId="0" borderId="23" xfId="1" applyNumberFormat="1" applyFont="1" applyBorder="1" applyAlignment="1">
      <alignment horizontal="left" vertical="center"/>
    </xf>
    <xf numFmtId="182" fontId="12" fillId="0" borderId="23" xfId="1" applyNumberFormat="1" applyFont="1" applyBorder="1" applyAlignment="1">
      <alignment horizontal="left" vertical="center"/>
    </xf>
    <xf numFmtId="182" fontId="12" fillId="0" borderId="14" xfId="1" applyNumberFormat="1" applyFont="1" applyBorder="1" applyAlignment="1">
      <alignment horizontal="center" vertical="center"/>
    </xf>
    <xf numFmtId="182" fontId="12" fillId="0" borderId="23" xfId="1" applyNumberFormat="1" applyFont="1" applyBorder="1" applyAlignment="1">
      <alignment horizontal="center" vertical="center"/>
    </xf>
    <xf numFmtId="182" fontId="12" fillId="0" borderId="11" xfId="1" applyNumberFormat="1" applyFont="1" applyBorder="1" applyAlignment="1">
      <alignment horizontal="center" vertical="center"/>
    </xf>
    <xf numFmtId="182" fontId="12" fillId="0" borderId="24" xfId="1" applyNumberFormat="1" applyFont="1" applyBorder="1" applyAlignment="1">
      <alignment horizontal="center" vertical="center"/>
    </xf>
    <xf numFmtId="182" fontId="14" fillId="0" borderId="14" xfId="1" applyNumberFormat="1" applyFont="1" applyBorder="1" applyAlignment="1">
      <alignment horizontal="center" vertical="center"/>
    </xf>
    <xf numFmtId="182" fontId="14" fillId="0" borderId="23" xfId="1" applyNumberFormat="1" applyFont="1" applyBorder="1" applyAlignment="1">
      <alignment horizontal="center" vertical="center"/>
    </xf>
    <xf numFmtId="182" fontId="12" fillId="0" borderId="13" xfId="1" applyNumberFormat="1" applyFont="1" applyBorder="1" applyAlignment="1">
      <alignment horizontal="center" vertical="center"/>
    </xf>
    <xf numFmtId="182" fontId="12" fillId="0" borderId="65" xfId="1" applyNumberFormat="1" applyFont="1" applyBorder="1" applyAlignment="1">
      <alignment horizontal="center" vertical="center"/>
    </xf>
    <xf numFmtId="182" fontId="12" fillId="0" borderId="13" xfId="1" applyNumberFormat="1" applyFont="1" applyBorder="1" applyAlignment="1">
      <alignment horizontal="right" vertical="center"/>
    </xf>
    <xf numFmtId="182" fontId="12" fillId="0" borderId="65" xfId="1" applyNumberFormat="1" applyFont="1" applyBorder="1" applyAlignment="1">
      <alignment horizontal="right" vertical="center"/>
    </xf>
    <xf numFmtId="182" fontId="14" fillId="0" borderId="13" xfId="1" applyNumberFormat="1" applyFont="1" applyBorder="1" applyAlignment="1">
      <alignment horizontal="right" vertical="center"/>
    </xf>
    <xf numFmtId="182" fontId="14" fillId="0" borderId="65" xfId="1" applyNumberFormat="1" applyFont="1" applyBorder="1" applyAlignment="1">
      <alignment horizontal="right" vertical="center"/>
    </xf>
    <xf numFmtId="182" fontId="12" fillId="0" borderId="67" xfId="1" applyNumberFormat="1" applyFont="1" applyBorder="1" applyAlignment="1">
      <alignment horizontal="right" vertical="center"/>
    </xf>
    <xf numFmtId="6" fontId="15" fillId="6" borderId="12" xfId="2" applyFont="1" applyFill="1" applyBorder="1" applyAlignment="1">
      <alignment horizontal="center" vertical="center" shrinkToFit="1"/>
    </xf>
    <xf numFmtId="6" fontId="17" fillId="5" borderId="33" xfId="2" applyFont="1" applyFill="1" applyBorder="1" applyAlignment="1">
      <alignment vertical="center" shrinkToFit="1"/>
    </xf>
    <xf numFmtId="6" fontId="17" fillId="5" borderId="25" xfId="2" applyFont="1" applyFill="1" applyBorder="1" applyAlignment="1">
      <alignment vertical="center" shrinkToFit="1"/>
    </xf>
    <xf numFmtId="6" fontId="17" fillId="6" borderId="12" xfId="2" applyFont="1" applyFill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/>
    </xf>
    <xf numFmtId="0" fontId="12" fillId="0" borderId="11" xfId="0" applyFont="1" applyBorder="1"/>
    <xf numFmtId="182" fontId="17" fillId="5" borderId="71" xfId="0" applyNumberFormat="1" applyFont="1" applyFill="1" applyBorder="1" applyAlignment="1">
      <alignment horizontal="center" vertical="center" shrinkToFit="1"/>
    </xf>
    <xf numFmtId="182" fontId="17" fillId="5" borderId="31" xfId="0" applyNumberFormat="1" applyFont="1" applyFill="1" applyBorder="1" applyAlignment="1">
      <alignment horizontal="center" vertical="center" shrinkToFit="1"/>
    </xf>
    <xf numFmtId="182" fontId="17" fillId="5" borderId="14" xfId="0" applyNumberFormat="1" applyFont="1" applyFill="1" applyBorder="1" applyAlignment="1">
      <alignment horizontal="center" vertical="center" shrinkToFit="1"/>
    </xf>
    <xf numFmtId="182" fontId="17" fillId="5" borderId="23" xfId="0" applyNumberFormat="1" applyFont="1" applyFill="1" applyBorder="1" applyAlignment="1">
      <alignment horizontal="center" vertical="center" shrinkToFit="1"/>
    </xf>
    <xf numFmtId="38" fontId="12" fillId="0" borderId="11" xfId="1" applyFont="1" applyBorder="1" applyAlignment="1">
      <alignment horizontal="right" vertical="center"/>
    </xf>
    <xf numFmtId="38" fontId="12" fillId="0" borderId="24" xfId="1" applyFont="1" applyBorder="1" applyAlignment="1">
      <alignment horizontal="left" vertical="center"/>
    </xf>
    <xf numFmtId="38" fontId="14" fillId="0" borderId="13" xfId="1" applyFont="1" applyBorder="1" applyAlignment="1">
      <alignment horizontal="center" vertical="center"/>
    </xf>
    <xf numFmtId="38" fontId="14" fillId="0" borderId="65" xfId="1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2" fillId="0" borderId="11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14" fillId="0" borderId="23" xfId="0" applyFont="1" applyBorder="1" applyAlignment="1">
      <alignment horizontal="left" vertical="center"/>
    </xf>
    <xf numFmtId="0" fontId="12" fillId="0" borderId="2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24" xfId="0" applyFont="1" applyBorder="1"/>
    <xf numFmtId="0" fontId="12" fillId="0" borderId="67" xfId="0" applyFont="1" applyBorder="1" applyAlignment="1">
      <alignment horizontal="center" vertical="center"/>
    </xf>
    <xf numFmtId="178" fontId="14" fillId="0" borderId="14" xfId="0" applyNumberFormat="1" applyFont="1" applyBorder="1" applyAlignment="1">
      <alignment horizontal="right" vertical="center"/>
    </xf>
    <xf numFmtId="178" fontId="12" fillId="0" borderId="11" xfId="0" applyNumberFormat="1" applyFont="1" applyBorder="1" applyAlignment="1">
      <alignment horizontal="right" vertical="center"/>
    </xf>
    <xf numFmtId="0" fontId="12" fillId="0" borderId="11" xfId="0" applyNumberFormat="1" applyFont="1" applyBorder="1" applyAlignment="1">
      <alignment horizontal="right" vertical="center"/>
    </xf>
    <xf numFmtId="0" fontId="12" fillId="0" borderId="9" xfId="0" applyNumberFormat="1" applyFont="1" applyBorder="1" applyAlignment="1">
      <alignment horizontal="right" vertical="center"/>
    </xf>
    <xf numFmtId="38" fontId="14" fillId="0" borderId="14" xfId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182" fontId="12" fillId="0" borderId="11" xfId="1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24" fillId="5" borderId="26" xfId="0" applyFont="1" applyFill="1" applyBorder="1" applyAlignment="1">
      <alignment horizontal="center" vertical="center" wrapText="1"/>
    </xf>
    <xf numFmtId="182" fontId="14" fillId="0" borderId="13" xfId="1" applyNumberFormat="1" applyFont="1" applyFill="1" applyBorder="1" applyAlignment="1">
      <alignment horizontal="center" vertical="center"/>
    </xf>
    <xf numFmtId="182" fontId="14" fillId="0" borderId="11" xfId="1" applyNumberFormat="1" applyFont="1" applyFill="1" applyBorder="1" applyAlignment="1">
      <alignment horizontal="center" vertical="center"/>
    </xf>
    <xf numFmtId="0" fontId="15" fillId="6" borderId="28" xfId="0" applyFont="1" applyFill="1" applyBorder="1" applyAlignment="1">
      <alignment horizontal="center" vertical="center" shrinkToFit="1"/>
    </xf>
    <xf numFmtId="180" fontId="15" fillId="10" borderId="4" xfId="1" applyNumberFormat="1" applyFont="1" applyFill="1" applyBorder="1" applyAlignment="1">
      <alignment horizontal="center" vertical="center" shrinkToFit="1"/>
    </xf>
    <xf numFmtId="0" fontId="15" fillId="10" borderId="28" xfId="0" applyFont="1" applyFill="1" applyBorder="1" applyAlignment="1">
      <alignment horizontal="center" vertical="center" shrinkToFit="1"/>
    </xf>
    <xf numFmtId="6" fontId="15" fillId="6" borderId="16" xfId="2" applyFont="1" applyFill="1" applyBorder="1" applyAlignment="1">
      <alignment horizontal="center" vertical="center" shrinkToFit="1"/>
    </xf>
    <xf numFmtId="0" fontId="15" fillId="6" borderId="20" xfId="0" applyFont="1" applyFill="1" applyBorder="1" applyAlignment="1">
      <alignment horizontal="center" vertical="center" shrinkToFit="1"/>
    </xf>
    <xf numFmtId="0" fontId="15" fillId="6" borderId="16" xfId="0" applyFont="1" applyFill="1" applyBorder="1" applyAlignment="1">
      <alignment horizontal="center" vertical="center" shrinkToFit="1"/>
    </xf>
    <xf numFmtId="181" fontId="17" fillId="10" borderId="35" xfId="0" applyNumberFormat="1" applyFont="1" applyFill="1" applyBorder="1" applyAlignment="1">
      <alignment horizontal="center" vertical="center" shrinkToFit="1"/>
    </xf>
    <xf numFmtId="181" fontId="15" fillId="0" borderId="34" xfId="0" applyNumberFormat="1" applyFont="1" applyBorder="1" applyAlignment="1">
      <alignment horizontal="center" vertical="center" shrinkToFit="1"/>
    </xf>
    <xf numFmtId="6" fontId="15" fillId="11" borderId="40" xfId="2" applyFont="1" applyFill="1" applyBorder="1" applyAlignment="1">
      <alignment vertical="center" shrinkToFit="1"/>
    </xf>
    <xf numFmtId="0" fontId="15" fillId="11" borderId="41" xfId="0" applyFont="1" applyFill="1" applyBorder="1" applyAlignment="1">
      <alignment horizontal="center" vertical="center" shrinkToFit="1"/>
    </xf>
    <xf numFmtId="0" fontId="15" fillId="11" borderId="42" xfId="0" applyFont="1" applyFill="1" applyBorder="1" applyAlignment="1">
      <alignment horizontal="center" vertical="center" shrinkToFit="1"/>
    </xf>
    <xf numFmtId="20" fontId="15" fillId="11" borderId="43" xfId="0" applyNumberFormat="1" applyFont="1" applyFill="1" applyBorder="1" applyAlignment="1">
      <alignment horizontal="center" vertical="center" shrinkToFit="1"/>
    </xf>
    <xf numFmtId="0" fontId="15" fillId="11" borderId="44" xfId="0" applyFont="1" applyFill="1" applyBorder="1" applyAlignment="1">
      <alignment horizontal="center" vertical="center" shrinkToFit="1"/>
    </xf>
    <xf numFmtId="20" fontId="15" fillId="11" borderId="44" xfId="0" applyNumberFormat="1" applyFont="1" applyFill="1" applyBorder="1" applyAlignment="1">
      <alignment horizontal="center" vertical="center" shrinkToFit="1"/>
    </xf>
    <xf numFmtId="181" fontId="15" fillId="11" borderId="39" xfId="0" applyNumberFormat="1" applyFont="1" applyFill="1" applyBorder="1" applyAlignment="1">
      <alignment horizontal="center" vertical="center" shrinkToFit="1"/>
    </xf>
    <xf numFmtId="6" fontId="15" fillId="11" borderId="30" xfId="2" applyFont="1" applyFill="1" applyBorder="1" applyAlignment="1">
      <alignment vertical="center" shrinkToFit="1"/>
    </xf>
    <xf numFmtId="0" fontId="15" fillId="11" borderId="31" xfId="0" applyFont="1" applyFill="1" applyBorder="1" applyAlignment="1">
      <alignment horizontal="center" vertical="center" shrinkToFit="1"/>
    </xf>
    <xf numFmtId="0" fontId="15" fillId="11" borderId="32" xfId="0" applyFont="1" applyFill="1" applyBorder="1" applyAlignment="1">
      <alignment horizontal="center" vertical="center" shrinkToFit="1"/>
    </xf>
    <xf numFmtId="20" fontId="15" fillId="11" borderId="33" xfId="0" applyNumberFormat="1" applyFont="1" applyFill="1" applyBorder="1" applyAlignment="1">
      <alignment horizontal="center" vertical="center" shrinkToFit="1"/>
    </xf>
    <xf numFmtId="0" fontId="15" fillId="11" borderId="34" xfId="0" applyFont="1" applyFill="1" applyBorder="1" applyAlignment="1">
      <alignment horizontal="center" vertical="center" shrinkToFit="1"/>
    </xf>
    <xf numFmtId="20" fontId="15" fillId="11" borderId="34" xfId="0" applyNumberFormat="1" applyFont="1" applyFill="1" applyBorder="1" applyAlignment="1">
      <alignment horizontal="center" vertical="center" shrinkToFit="1"/>
    </xf>
    <xf numFmtId="181" fontId="15" fillId="11" borderId="35" xfId="0" applyNumberFormat="1" applyFont="1" applyFill="1" applyBorder="1" applyAlignment="1">
      <alignment horizontal="center" vertical="center" shrinkToFit="1"/>
    </xf>
    <xf numFmtId="0" fontId="15" fillId="0" borderId="61" xfId="0" applyFont="1" applyBorder="1" applyAlignment="1">
      <alignment horizontal="center" vertical="center" shrinkToFit="1"/>
    </xf>
    <xf numFmtId="181" fontId="17" fillId="10" borderId="8" xfId="0" applyNumberFormat="1" applyFont="1" applyFill="1" applyBorder="1" applyAlignment="1">
      <alignment horizontal="center" vertical="center" shrinkToFit="1"/>
    </xf>
    <xf numFmtId="6" fontId="15" fillId="11" borderId="46" xfId="2" applyFont="1" applyFill="1" applyBorder="1" applyAlignment="1">
      <alignment vertical="center" shrinkToFit="1"/>
    </xf>
    <xf numFmtId="0" fontId="15" fillId="11" borderId="47" xfId="0" applyFont="1" applyFill="1" applyBorder="1" applyAlignment="1">
      <alignment horizontal="center" vertical="center" shrinkToFit="1"/>
    </xf>
    <xf numFmtId="0" fontId="15" fillId="11" borderId="48" xfId="0" applyFont="1" applyFill="1" applyBorder="1" applyAlignment="1">
      <alignment horizontal="center" vertical="center" shrinkToFit="1"/>
    </xf>
    <xf numFmtId="20" fontId="15" fillId="11" borderId="49" xfId="0" applyNumberFormat="1" applyFont="1" applyFill="1" applyBorder="1" applyAlignment="1">
      <alignment horizontal="center" vertical="center" shrinkToFit="1"/>
    </xf>
    <xf numFmtId="0" fontId="15" fillId="11" borderId="50" xfId="0" applyFont="1" applyFill="1" applyBorder="1" applyAlignment="1">
      <alignment horizontal="center" vertical="center" shrinkToFit="1"/>
    </xf>
    <xf numFmtId="20" fontId="15" fillId="11" borderId="50" xfId="0" applyNumberFormat="1" applyFont="1" applyFill="1" applyBorder="1" applyAlignment="1">
      <alignment horizontal="center" vertical="center" shrinkToFit="1"/>
    </xf>
    <xf numFmtId="181" fontId="15" fillId="11" borderId="51" xfId="0" applyNumberFormat="1" applyFont="1" applyFill="1" applyBorder="1" applyAlignment="1">
      <alignment horizontal="center" vertical="center" shrinkToFit="1"/>
    </xf>
    <xf numFmtId="38" fontId="15" fillId="10" borderId="40" xfId="1" applyFont="1" applyFill="1" applyBorder="1" applyAlignment="1">
      <alignment horizontal="center" vertical="center" shrinkToFit="1"/>
    </xf>
    <xf numFmtId="6" fontId="15" fillId="12" borderId="40" xfId="2" applyFont="1" applyFill="1" applyBorder="1" applyAlignment="1">
      <alignment vertical="center" shrinkToFit="1"/>
    </xf>
    <xf numFmtId="0" fontId="15" fillId="11" borderId="56" xfId="0" applyFont="1" applyFill="1" applyBorder="1" applyAlignment="1">
      <alignment horizontal="center" vertical="center" shrinkToFit="1"/>
    </xf>
    <xf numFmtId="0" fontId="15" fillId="11" borderId="27" xfId="0" applyFont="1" applyFill="1" applyBorder="1" applyAlignment="1">
      <alignment horizontal="center" vertical="center" shrinkToFit="1"/>
    </xf>
    <xf numFmtId="6" fontId="15" fillId="11" borderId="16" xfId="2" applyFont="1" applyFill="1" applyBorder="1" applyAlignment="1">
      <alignment vertical="center" shrinkToFit="1"/>
    </xf>
    <xf numFmtId="20" fontId="15" fillId="11" borderId="15" xfId="0" applyNumberFormat="1" applyFont="1" applyFill="1" applyBorder="1" applyAlignment="1">
      <alignment horizontal="center" vertical="center" shrinkToFit="1"/>
    </xf>
    <xf numFmtId="0" fontId="15" fillId="11" borderId="3" xfId="0" applyFont="1" applyFill="1" applyBorder="1" applyAlignment="1">
      <alignment horizontal="center" vertical="center" shrinkToFit="1"/>
    </xf>
    <xf numFmtId="20" fontId="15" fillId="11" borderId="3" xfId="0" applyNumberFormat="1" applyFont="1" applyFill="1" applyBorder="1" applyAlignment="1">
      <alignment horizontal="center" vertical="center" shrinkToFit="1"/>
    </xf>
    <xf numFmtId="181" fontId="15" fillId="11" borderId="20" xfId="0" applyNumberFormat="1" applyFont="1" applyFill="1" applyBorder="1" applyAlignment="1">
      <alignment horizontal="center" vertical="center" shrinkToFit="1"/>
    </xf>
    <xf numFmtId="0" fontId="15" fillId="0" borderId="59" xfId="2" applyNumberFormat="1" applyFont="1" applyFill="1" applyBorder="1" applyAlignment="1">
      <alignment horizontal="center" vertical="center" shrinkToFit="1"/>
    </xf>
    <xf numFmtId="0" fontId="15" fillId="0" borderId="3" xfId="2" applyNumberFormat="1" applyFont="1" applyFill="1" applyBorder="1" applyAlignment="1">
      <alignment horizontal="center" vertical="center" shrinkToFit="1"/>
    </xf>
    <xf numFmtId="0" fontId="15" fillId="11" borderId="3" xfId="2" applyNumberFormat="1" applyFont="1" applyFill="1" applyBorder="1" applyAlignment="1">
      <alignment horizontal="center" vertical="center" shrinkToFit="1"/>
    </xf>
    <xf numFmtId="38" fontId="15" fillId="10" borderId="30" xfId="1" applyFont="1" applyFill="1" applyBorder="1" applyAlignment="1">
      <alignment horizontal="center" vertical="center" shrinkToFit="1"/>
    </xf>
    <xf numFmtId="6" fontId="15" fillId="12" borderId="30" xfId="2" applyFont="1" applyFill="1" applyBorder="1" applyAlignment="1">
      <alignment vertical="center" shrinkToFit="1"/>
    </xf>
    <xf numFmtId="0" fontId="15" fillId="11" borderId="23" xfId="0" applyFont="1" applyFill="1" applyBorder="1" applyAlignment="1">
      <alignment horizontal="center" vertical="center" shrinkToFit="1"/>
    </xf>
    <xf numFmtId="0" fontId="15" fillId="11" borderId="38" xfId="0" applyFont="1" applyFill="1" applyBorder="1" applyAlignment="1">
      <alignment horizontal="center" vertical="center" shrinkToFit="1"/>
    </xf>
    <xf numFmtId="6" fontId="15" fillId="11" borderId="37" xfId="2" applyFont="1" applyFill="1" applyBorder="1" applyAlignment="1">
      <alignment vertical="center" shrinkToFit="1"/>
    </xf>
    <xf numFmtId="20" fontId="15" fillId="11" borderId="25" xfId="0" applyNumberFormat="1" applyFont="1" applyFill="1" applyBorder="1" applyAlignment="1">
      <alignment horizontal="center" vertical="center" shrinkToFit="1"/>
    </xf>
    <xf numFmtId="0" fontId="15" fillId="11" borderId="7" xfId="0" applyFont="1" applyFill="1" applyBorder="1" applyAlignment="1">
      <alignment horizontal="center" vertical="center" shrinkToFit="1"/>
    </xf>
    <xf numFmtId="20" fontId="15" fillId="11" borderId="7" xfId="0" applyNumberFormat="1" applyFont="1" applyFill="1" applyBorder="1" applyAlignment="1">
      <alignment horizontal="center" vertical="center" shrinkToFit="1"/>
    </xf>
    <xf numFmtId="181" fontId="15" fillId="11" borderId="8" xfId="0" applyNumberFormat="1" applyFont="1" applyFill="1" applyBorder="1" applyAlignment="1">
      <alignment horizontal="center" vertical="center" shrinkToFit="1"/>
    </xf>
    <xf numFmtId="0" fontId="15" fillId="0" borderId="61" xfId="2" applyNumberFormat="1" applyFont="1" applyFill="1" applyBorder="1" applyAlignment="1">
      <alignment horizontal="center" vertical="center" shrinkToFit="1"/>
    </xf>
    <xf numFmtId="0" fontId="15" fillId="0" borderId="0" xfId="2" applyNumberFormat="1" applyFont="1" applyFill="1" applyBorder="1" applyAlignment="1">
      <alignment horizontal="center" vertical="center" shrinkToFit="1"/>
    </xf>
    <xf numFmtId="0" fontId="15" fillId="11" borderId="0" xfId="2" applyNumberFormat="1" applyFont="1" applyFill="1" applyBorder="1" applyAlignment="1">
      <alignment horizontal="center" vertical="center" shrinkToFit="1"/>
    </xf>
    <xf numFmtId="38" fontId="15" fillId="10" borderId="46" xfId="1" applyFont="1" applyFill="1" applyBorder="1" applyAlignment="1">
      <alignment horizontal="center" vertical="center" shrinkToFit="1"/>
    </xf>
    <xf numFmtId="6" fontId="15" fillId="12" borderId="37" xfId="2" applyFont="1" applyFill="1" applyBorder="1" applyAlignment="1">
      <alignment vertical="center" shrinkToFit="1"/>
    </xf>
    <xf numFmtId="0" fontId="15" fillId="0" borderId="62" xfId="2" applyNumberFormat="1" applyFont="1" applyFill="1" applyBorder="1" applyAlignment="1">
      <alignment horizontal="center" vertical="center" shrinkToFit="1"/>
    </xf>
    <xf numFmtId="6" fontId="15" fillId="12" borderId="46" xfId="2" applyFont="1" applyFill="1" applyBorder="1" applyAlignment="1">
      <alignment vertical="center" shrinkToFit="1"/>
    </xf>
    <xf numFmtId="0" fontId="15" fillId="0" borderId="73" xfId="2" applyNumberFormat="1" applyFont="1" applyFill="1" applyBorder="1" applyAlignment="1">
      <alignment horizontal="center" vertical="center" shrinkToFit="1"/>
    </xf>
    <xf numFmtId="0" fontId="15" fillId="0" borderId="1" xfId="2" applyNumberFormat="1" applyFont="1" applyFill="1" applyBorder="1" applyAlignment="1">
      <alignment horizontal="center" vertical="center" shrinkToFit="1"/>
    </xf>
    <xf numFmtId="0" fontId="15" fillId="11" borderId="1" xfId="2" applyNumberFormat="1" applyFont="1" applyFill="1" applyBorder="1" applyAlignment="1">
      <alignment horizontal="center" vertical="center" shrinkToFit="1"/>
    </xf>
    <xf numFmtId="0" fontId="23" fillId="0" borderId="74" xfId="0" applyFont="1" applyBorder="1" applyAlignment="1">
      <alignment horizontal="left" vertical="center" shrinkToFit="1"/>
    </xf>
    <xf numFmtId="0" fontId="15" fillId="0" borderId="76" xfId="0" applyFont="1" applyBorder="1" applyAlignment="1">
      <alignment vertical="center" shrinkToFit="1"/>
    </xf>
    <xf numFmtId="6" fontId="15" fillId="0" borderId="76" xfId="2" applyFont="1" applyFill="1" applyBorder="1" applyAlignment="1">
      <alignment vertical="center" shrinkToFit="1"/>
    </xf>
    <xf numFmtId="182" fontId="15" fillId="0" borderId="76" xfId="1" applyNumberFormat="1" applyFont="1" applyFill="1" applyBorder="1" applyAlignment="1">
      <alignment horizontal="center" vertical="center" shrinkToFit="1"/>
    </xf>
    <xf numFmtId="182" fontId="15" fillId="0" borderId="76" xfId="1" applyNumberFormat="1" applyFont="1" applyFill="1" applyBorder="1" applyAlignment="1">
      <alignment vertical="center" shrinkToFit="1"/>
    </xf>
    <xf numFmtId="38" fontId="15" fillId="0" borderId="76" xfId="1" applyFont="1" applyFill="1" applyBorder="1" applyAlignment="1">
      <alignment horizontal="center" vertical="center" shrinkToFit="1"/>
    </xf>
    <xf numFmtId="38" fontId="15" fillId="10" borderId="76" xfId="1" applyFont="1" applyFill="1" applyBorder="1" applyAlignment="1">
      <alignment horizontal="center" vertical="center" shrinkToFit="1"/>
    </xf>
    <xf numFmtId="179" fontId="15" fillId="0" borderId="0" xfId="2" applyNumberFormat="1" applyFont="1" applyFill="1" applyBorder="1" applyAlignment="1">
      <alignment vertical="center" shrinkToFit="1"/>
    </xf>
    <xf numFmtId="38" fontId="15" fillId="0" borderId="6" xfId="1" applyFont="1" applyFill="1" applyBorder="1" applyAlignment="1">
      <alignment horizontal="center" vertical="center" shrinkToFit="1"/>
    </xf>
    <xf numFmtId="0" fontId="23" fillId="0" borderId="21" xfId="0" applyFont="1" applyBorder="1" applyAlignment="1">
      <alignment horizontal="left" vertical="center"/>
    </xf>
    <xf numFmtId="0" fontId="23" fillId="0" borderId="21" xfId="0" applyFont="1" applyBorder="1" applyAlignment="1">
      <alignment vertical="center"/>
    </xf>
    <xf numFmtId="182" fontId="15" fillId="0" borderId="21" xfId="1" applyNumberFormat="1" applyFont="1" applyFill="1" applyBorder="1" applyAlignment="1">
      <alignment horizontal="center" vertical="center" shrinkToFit="1"/>
    </xf>
    <xf numFmtId="182" fontId="15" fillId="0" borderId="21" xfId="1" applyNumberFormat="1" applyFont="1" applyFill="1" applyBorder="1" applyAlignment="1">
      <alignment vertical="center" shrinkToFit="1"/>
    </xf>
    <xf numFmtId="38" fontId="15" fillId="0" borderId="21" xfId="1" applyFont="1" applyFill="1" applyBorder="1" applyAlignment="1">
      <alignment horizontal="center" vertical="center" shrinkToFit="1"/>
    </xf>
    <xf numFmtId="38" fontId="15" fillId="10" borderId="21" xfId="1" applyFont="1" applyFill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 shrinkToFit="1"/>
    </xf>
    <xf numFmtId="20" fontId="15" fillId="0" borderId="21" xfId="0" applyNumberFormat="1" applyFont="1" applyBorder="1" applyAlignment="1">
      <alignment horizontal="center" vertical="center" shrinkToFit="1"/>
    </xf>
    <xf numFmtId="181" fontId="15" fillId="0" borderId="21" xfId="0" applyNumberFormat="1" applyFont="1" applyBorder="1" applyAlignment="1">
      <alignment horizontal="center" vertical="center" shrinkToFit="1"/>
    </xf>
    <xf numFmtId="0" fontId="27" fillId="0" borderId="21" xfId="0" applyFont="1" applyBorder="1" applyAlignment="1">
      <alignment vertical="center"/>
    </xf>
    <xf numFmtId="0" fontId="17" fillId="0" borderId="21" xfId="0" applyFont="1" applyBorder="1" applyAlignment="1">
      <alignment vertical="center" shrinkToFit="1"/>
    </xf>
    <xf numFmtId="6" fontId="17" fillId="0" borderId="21" xfId="2" applyFont="1" applyFill="1" applyBorder="1" applyAlignment="1">
      <alignment vertical="center" shrinkToFit="1"/>
    </xf>
    <xf numFmtId="0" fontId="17" fillId="0" borderId="21" xfId="0" applyFont="1" applyBorder="1" applyAlignment="1">
      <alignment horizontal="center" vertical="center" shrinkToFit="1"/>
    </xf>
    <xf numFmtId="182" fontId="17" fillId="0" borderId="21" xfId="0" applyNumberFormat="1" applyFont="1" applyBorder="1" applyAlignment="1">
      <alignment horizontal="center" vertical="center" shrinkToFit="1"/>
    </xf>
    <xf numFmtId="20" fontId="17" fillId="0" borderId="21" xfId="0" applyNumberFormat="1" applyFont="1" applyBorder="1" applyAlignment="1">
      <alignment horizontal="center" vertical="center" shrinkToFit="1"/>
    </xf>
    <xf numFmtId="181" fontId="17" fillId="0" borderId="21" xfId="0" applyNumberFormat="1" applyFont="1" applyBorder="1" applyAlignment="1">
      <alignment horizontal="center" vertical="center" shrinkToFit="1"/>
    </xf>
    <xf numFmtId="181" fontId="17" fillId="10" borderId="21" xfId="0" applyNumberFormat="1" applyFont="1" applyFill="1" applyBorder="1" applyAlignment="1">
      <alignment horizontal="center" vertical="center" shrinkToFit="1"/>
    </xf>
    <xf numFmtId="0" fontId="26" fillId="13" borderId="0" xfId="0" applyFont="1" applyFill="1" applyAlignment="1">
      <alignment horizontal="center" vertical="center"/>
    </xf>
    <xf numFmtId="0" fontId="26" fillId="13" borderId="0" xfId="0" applyFont="1" applyFill="1" applyAlignment="1">
      <alignment horizontal="left" vertical="center"/>
    </xf>
    <xf numFmtId="0" fontId="21" fillId="13" borderId="0" xfId="0" applyFont="1" applyFill="1" applyAlignment="1">
      <alignment horizontal="center" vertical="center" shrinkToFit="1"/>
    </xf>
    <xf numFmtId="6" fontId="21" fillId="13" borderId="0" xfId="2" applyFont="1" applyFill="1" applyBorder="1" applyAlignment="1">
      <alignment vertical="center" shrinkToFit="1"/>
    </xf>
    <xf numFmtId="0" fontId="21" fillId="13" borderId="0" xfId="0" applyFont="1" applyFill="1" applyAlignment="1">
      <alignment vertical="center" shrinkToFit="1"/>
    </xf>
    <xf numFmtId="182" fontId="21" fillId="13" borderId="13" xfId="1" applyNumberFormat="1" applyFont="1" applyFill="1" applyBorder="1" applyAlignment="1">
      <alignment horizontal="center" vertical="center" shrinkToFit="1"/>
    </xf>
    <xf numFmtId="182" fontId="21" fillId="13" borderId="65" xfId="1" applyNumberFormat="1" applyFont="1" applyFill="1" applyBorder="1" applyAlignment="1">
      <alignment horizontal="left" vertical="center" shrinkToFit="1"/>
    </xf>
    <xf numFmtId="38" fontId="21" fillId="13" borderId="0" xfId="1" applyFont="1" applyFill="1" applyBorder="1" applyAlignment="1">
      <alignment horizontal="center" vertical="center" shrinkToFit="1"/>
    </xf>
    <xf numFmtId="0" fontId="16" fillId="13" borderId="0" xfId="0" applyFont="1" applyFill="1" applyAlignment="1">
      <alignment horizontal="center" vertical="center" shrinkToFit="1"/>
    </xf>
    <xf numFmtId="6" fontId="16" fillId="13" borderId="0" xfId="2" applyFont="1" applyFill="1" applyBorder="1" applyAlignment="1">
      <alignment vertical="center" shrinkToFit="1"/>
    </xf>
    <xf numFmtId="0" fontId="16" fillId="13" borderId="0" xfId="0" applyFont="1" applyFill="1" applyAlignment="1">
      <alignment vertical="center" shrinkToFit="1"/>
    </xf>
    <xf numFmtId="6" fontId="16" fillId="13" borderId="0" xfId="2" applyFont="1" applyFill="1" applyBorder="1" applyAlignment="1">
      <alignment horizontal="center" vertical="center" shrinkToFit="1"/>
    </xf>
    <xf numFmtId="38" fontId="16" fillId="13" borderId="0" xfId="1" applyFont="1" applyFill="1" applyBorder="1" applyAlignment="1">
      <alignment horizontal="center" vertical="center" shrinkToFit="1"/>
    </xf>
    <xf numFmtId="38" fontId="16" fillId="13" borderId="0" xfId="1" applyFont="1" applyFill="1" applyBorder="1" applyAlignment="1">
      <alignment horizontal="left" vertical="center" shrinkToFit="1"/>
    </xf>
    <xf numFmtId="0" fontId="15" fillId="13" borderId="0" xfId="0" applyFont="1" applyFill="1" applyAlignment="1">
      <alignment vertical="center"/>
    </xf>
    <xf numFmtId="0" fontId="15" fillId="13" borderId="0" xfId="0" applyFont="1" applyFill="1" applyAlignment="1">
      <alignment horizontal="center" vertical="center"/>
    </xf>
    <xf numFmtId="0" fontId="15" fillId="13" borderId="6" xfId="0" applyFont="1" applyFill="1" applyBorder="1" applyAlignment="1">
      <alignment vertical="center"/>
    </xf>
    <xf numFmtId="0" fontId="15" fillId="10" borderId="20" xfId="0" applyFont="1" applyFill="1" applyBorder="1" applyAlignment="1">
      <alignment horizontal="center" vertical="center" shrinkToFit="1"/>
    </xf>
    <xf numFmtId="181" fontId="17" fillId="5" borderId="34" xfId="0" applyNumberFormat="1" applyFont="1" applyFill="1" applyBorder="1" applyAlignment="1">
      <alignment horizontal="center" vertical="center" shrinkToFit="1"/>
    </xf>
    <xf numFmtId="181" fontId="17" fillId="10" borderId="40" xfId="0" applyNumberFormat="1" applyFont="1" applyFill="1" applyBorder="1" applyAlignment="1">
      <alignment horizontal="center" vertical="center" shrinkToFit="1"/>
    </xf>
    <xf numFmtId="181" fontId="17" fillId="10" borderId="30" xfId="0" applyNumberFormat="1" applyFont="1" applyFill="1" applyBorder="1" applyAlignment="1">
      <alignment horizontal="center" vertical="center" shrinkToFit="1"/>
    </xf>
    <xf numFmtId="181" fontId="17" fillId="5" borderId="7" xfId="0" applyNumberFormat="1" applyFont="1" applyFill="1" applyBorder="1" applyAlignment="1">
      <alignment horizontal="center" vertical="center" shrinkToFit="1"/>
    </xf>
    <xf numFmtId="0" fontId="15" fillId="11" borderId="61" xfId="0" applyFont="1" applyFill="1" applyBorder="1" applyAlignment="1">
      <alignment horizontal="center" vertical="center" shrinkToFit="1"/>
    </xf>
    <xf numFmtId="181" fontId="17" fillId="10" borderId="37" xfId="0" applyNumberFormat="1" applyFont="1" applyFill="1" applyBorder="1" applyAlignment="1">
      <alignment horizontal="center" vertical="center" shrinkToFit="1"/>
    </xf>
    <xf numFmtId="0" fontId="15" fillId="11" borderId="73" xfId="0" applyFont="1" applyFill="1" applyBorder="1" applyAlignment="1">
      <alignment horizontal="center" vertical="center" shrinkToFit="1"/>
    </xf>
    <xf numFmtId="0" fontId="15" fillId="11" borderId="59" xfId="2" applyNumberFormat="1" applyFont="1" applyFill="1" applyBorder="1" applyAlignment="1">
      <alignment horizontal="center" vertical="center" shrinkToFit="1"/>
    </xf>
    <xf numFmtId="0" fontId="15" fillId="11" borderId="61" xfId="2" applyNumberFormat="1" applyFont="1" applyFill="1" applyBorder="1" applyAlignment="1">
      <alignment horizontal="center" vertical="center" shrinkToFit="1"/>
    </xf>
    <xf numFmtId="0" fontId="15" fillId="11" borderId="73" xfId="2" applyNumberFormat="1" applyFont="1" applyFill="1" applyBorder="1" applyAlignment="1">
      <alignment horizontal="center" vertical="center" shrinkToFit="1"/>
    </xf>
    <xf numFmtId="38" fontId="15" fillId="11" borderId="76" xfId="1" applyFont="1" applyFill="1" applyBorder="1" applyAlignment="1">
      <alignment horizontal="center" vertical="center" shrinkToFit="1"/>
    </xf>
    <xf numFmtId="6" fontId="15" fillId="12" borderId="77" xfId="2" applyFont="1" applyFill="1" applyBorder="1" applyAlignment="1">
      <alignment vertical="center" shrinkToFit="1"/>
    </xf>
    <xf numFmtId="0" fontId="15" fillId="11" borderId="78" xfId="0" applyFont="1" applyFill="1" applyBorder="1" applyAlignment="1">
      <alignment horizontal="center" vertical="center" shrinkToFit="1"/>
    </xf>
    <xf numFmtId="0" fontId="15" fillId="11" borderId="79" xfId="0" applyFont="1" applyFill="1" applyBorder="1" applyAlignment="1">
      <alignment horizontal="center" vertical="center" shrinkToFit="1"/>
    </xf>
    <xf numFmtId="6" fontId="15" fillId="11" borderId="77" xfId="2" applyFont="1" applyFill="1" applyBorder="1" applyAlignment="1">
      <alignment vertical="center" shrinkToFit="1"/>
    </xf>
    <xf numFmtId="20" fontId="15" fillId="11" borderId="80" xfId="0" applyNumberFormat="1" applyFont="1" applyFill="1" applyBorder="1" applyAlignment="1">
      <alignment horizontal="center" vertical="center" shrinkToFit="1"/>
    </xf>
    <xf numFmtId="0" fontId="15" fillId="11" borderId="76" xfId="0" applyFont="1" applyFill="1" applyBorder="1" applyAlignment="1">
      <alignment horizontal="center" vertical="center" shrinkToFit="1"/>
    </xf>
    <xf numFmtId="20" fontId="15" fillId="11" borderId="76" xfId="0" applyNumberFormat="1" applyFont="1" applyFill="1" applyBorder="1" applyAlignment="1">
      <alignment horizontal="center" vertical="center" shrinkToFit="1"/>
    </xf>
    <xf numFmtId="181" fontId="15" fillId="11" borderId="81" xfId="0" applyNumberFormat="1" applyFont="1" applyFill="1" applyBorder="1" applyAlignment="1">
      <alignment horizontal="center" vertical="center" shrinkToFit="1"/>
    </xf>
    <xf numFmtId="0" fontId="15" fillId="11" borderId="78" xfId="2" applyNumberFormat="1" applyFont="1" applyFill="1" applyBorder="1" applyAlignment="1">
      <alignment horizontal="center" vertical="center" shrinkToFit="1"/>
    </xf>
    <xf numFmtId="0" fontId="15" fillId="11" borderId="76" xfId="2" applyNumberFormat="1" applyFont="1" applyFill="1" applyBorder="1" applyAlignment="1">
      <alignment horizontal="center" vertical="center" shrinkToFit="1"/>
    </xf>
    <xf numFmtId="182" fontId="15" fillId="0" borderId="21" xfId="0" applyNumberFormat="1" applyFont="1" applyBorder="1" applyAlignment="1">
      <alignment horizontal="center" vertical="center" shrinkToFit="1"/>
    </xf>
    <xf numFmtId="181" fontId="15" fillId="10" borderId="21" xfId="0" applyNumberFormat="1" applyFont="1" applyFill="1" applyBorder="1" applyAlignment="1">
      <alignment horizontal="center" vertical="center" shrinkToFit="1"/>
    </xf>
    <xf numFmtId="181" fontId="17" fillId="10" borderId="46" xfId="0" applyNumberFormat="1" applyFont="1" applyFill="1" applyBorder="1" applyAlignment="1">
      <alignment horizontal="center" vertical="center" shrinkToFit="1"/>
    </xf>
    <xf numFmtId="179" fontId="23" fillId="0" borderId="0" xfId="0" applyNumberFormat="1" applyFont="1" applyAlignment="1">
      <alignment vertical="center"/>
    </xf>
    <xf numFmtId="6" fontId="15" fillId="0" borderId="84" xfId="2" applyFont="1" applyFill="1" applyBorder="1" applyAlignment="1">
      <alignment vertical="center" shrinkToFit="1"/>
    </xf>
    <xf numFmtId="0" fontId="15" fillId="0" borderId="84" xfId="0" applyFont="1" applyBorder="1" applyAlignment="1">
      <alignment horizontal="center" vertical="center" shrinkToFit="1"/>
    </xf>
    <xf numFmtId="6" fontId="15" fillId="0" borderId="19" xfId="2" applyFont="1" applyFill="1" applyBorder="1" applyAlignment="1">
      <alignment vertical="center" shrinkToFit="1"/>
    </xf>
    <xf numFmtId="0" fontId="15" fillId="0" borderId="19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center" vertical="center" shrinkToFit="1"/>
    </xf>
    <xf numFmtId="38" fontId="15" fillId="0" borderId="85" xfId="1" applyFont="1" applyFill="1" applyBorder="1" applyAlignment="1">
      <alignment horizontal="center" vertical="center" shrinkToFit="1"/>
    </xf>
    <xf numFmtId="0" fontId="15" fillId="0" borderId="85" xfId="0" applyFont="1" applyBorder="1" applyAlignment="1">
      <alignment vertical="center" shrinkToFit="1"/>
    </xf>
    <xf numFmtId="0" fontId="15" fillId="0" borderId="85" xfId="0" applyFont="1" applyBorder="1" applyAlignment="1">
      <alignment horizontal="center" vertical="center" shrinkToFit="1"/>
    </xf>
    <xf numFmtId="181" fontId="15" fillId="11" borderId="7" xfId="0" applyNumberFormat="1" applyFont="1" applyFill="1" applyBorder="1" applyAlignment="1">
      <alignment horizontal="center" vertical="center" shrinkToFit="1"/>
    </xf>
    <xf numFmtId="6" fontId="15" fillId="11" borderId="21" xfId="2" applyFont="1" applyFill="1" applyBorder="1" applyAlignment="1">
      <alignment vertical="center" shrinkToFit="1"/>
    </xf>
    <xf numFmtId="0" fontId="15" fillId="11" borderId="21" xfId="0" applyFont="1" applyFill="1" applyBorder="1" applyAlignment="1">
      <alignment horizontal="center" vertical="center" shrinkToFit="1"/>
    </xf>
    <xf numFmtId="38" fontId="15" fillId="11" borderId="21" xfId="1" applyFont="1" applyFill="1" applyBorder="1" applyAlignment="1">
      <alignment vertical="center" shrinkToFit="1"/>
    </xf>
    <xf numFmtId="181" fontId="15" fillId="11" borderId="21" xfId="0" applyNumberFormat="1" applyFont="1" applyFill="1" applyBorder="1" applyAlignment="1">
      <alignment horizontal="center" vertical="center" shrinkToFit="1"/>
    </xf>
    <xf numFmtId="20" fontId="15" fillId="11" borderId="21" xfId="0" applyNumberFormat="1" applyFont="1" applyFill="1" applyBorder="1" applyAlignment="1">
      <alignment horizontal="center" vertical="center" shrinkToFit="1"/>
    </xf>
    <xf numFmtId="0" fontId="15" fillId="14" borderId="0" xfId="0" applyFont="1" applyFill="1" applyAlignment="1">
      <alignment vertical="center" shrinkToFit="1"/>
    </xf>
    <xf numFmtId="6" fontId="15" fillId="14" borderId="0" xfId="2" applyFont="1" applyFill="1" applyBorder="1" applyAlignment="1">
      <alignment vertical="center" shrinkToFit="1"/>
    </xf>
    <xf numFmtId="182" fontId="15" fillId="14" borderId="0" xfId="1" applyNumberFormat="1" applyFont="1" applyFill="1" applyBorder="1" applyAlignment="1">
      <alignment horizontal="center" vertical="center" shrinkToFit="1"/>
    </xf>
    <xf numFmtId="182" fontId="15" fillId="14" borderId="0" xfId="1" applyNumberFormat="1" applyFont="1" applyFill="1" applyBorder="1" applyAlignment="1">
      <alignment vertical="center" shrinkToFit="1"/>
    </xf>
    <xf numFmtId="38" fontId="15" fillId="14" borderId="0" xfId="1" applyFont="1" applyFill="1" applyBorder="1" applyAlignment="1">
      <alignment horizontal="center" vertical="center" shrinkToFit="1"/>
    </xf>
    <xf numFmtId="6" fontId="15" fillId="14" borderId="30" xfId="2" applyFont="1" applyFill="1" applyBorder="1" applyAlignment="1">
      <alignment vertical="center" shrinkToFit="1"/>
    </xf>
    <xf numFmtId="6" fontId="15" fillId="14" borderId="53" xfId="2" applyFont="1" applyFill="1" applyBorder="1" applyAlignment="1">
      <alignment vertical="center" shrinkToFit="1"/>
    </xf>
    <xf numFmtId="38" fontId="15" fillId="14" borderId="0" xfId="1" applyFont="1" applyFill="1" applyBorder="1" applyAlignment="1">
      <alignment vertical="center" shrinkToFit="1"/>
    </xf>
    <xf numFmtId="38" fontId="15" fillId="14" borderId="6" xfId="1" applyFont="1" applyFill="1" applyBorder="1" applyAlignment="1">
      <alignment horizontal="center" vertical="center" shrinkToFit="1"/>
    </xf>
    <xf numFmtId="6" fontId="15" fillId="14" borderId="37" xfId="2" applyFont="1" applyFill="1" applyBorder="1" applyAlignment="1">
      <alignment vertical="center" shrinkToFit="1"/>
    </xf>
    <xf numFmtId="0" fontId="26" fillId="14" borderId="82" xfId="0" applyFont="1" applyFill="1" applyBorder="1" applyAlignment="1">
      <alignment horizontal="center" vertical="center"/>
    </xf>
    <xf numFmtId="0" fontId="16" fillId="14" borderId="82" xfId="0" applyFont="1" applyFill="1" applyBorder="1" applyAlignment="1">
      <alignment vertical="center" shrinkToFit="1"/>
    </xf>
    <xf numFmtId="6" fontId="16" fillId="14" borderId="82" xfId="2" applyFont="1" applyFill="1" applyBorder="1" applyAlignment="1">
      <alignment vertical="center" shrinkToFit="1"/>
    </xf>
    <xf numFmtId="182" fontId="16" fillId="14" borderId="82" xfId="1" applyNumberFormat="1" applyFont="1" applyFill="1" applyBorder="1" applyAlignment="1">
      <alignment horizontal="center" vertical="center" shrinkToFit="1"/>
    </xf>
    <xf numFmtId="182" fontId="16" fillId="14" borderId="82" xfId="1" applyNumberFormat="1" applyFont="1" applyFill="1" applyBorder="1" applyAlignment="1">
      <alignment vertical="center" shrinkToFit="1"/>
    </xf>
    <xf numFmtId="38" fontId="16" fillId="14" borderId="82" xfId="1" applyFont="1" applyFill="1" applyBorder="1" applyAlignment="1">
      <alignment horizontal="center" vertical="center" shrinkToFit="1"/>
    </xf>
    <xf numFmtId="0" fontId="16" fillId="14" borderId="82" xfId="0" applyFont="1" applyFill="1" applyBorder="1" applyAlignment="1">
      <alignment horizontal="center" vertical="center" shrinkToFit="1"/>
    </xf>
    <xf numFmtId="38" fontId="16" fillId="14" borderId="82" xfId="1" applyFont="1" applyFill="1" applyBorder="1" applyAlignment="1">
      <alignment vertical="center" shrinkToFit="1"/>
    </xf>
    <xf numFmtId="38" fontId="16" fillId="14" borderId="83" xfId="1" applyFont="1" applyFill="1" applyBorder="1" applyAlignment="1">
      <alignment horizontal="center" vertical="center" shrinkToFit="1"/>
    </xf>
    <xf numFmtId="0" fontId="21" fillId="15" borderId="21" xfId="0" applyFont="1" applyFill="1" applyBorder="1" applyAlignment="1">
      <alignment vertical="center" shrinkToFit="1"/>
    </xf>
    <xf numFmtId="6" fontId="21" fillId="15" borderId="21" xfId="2" applyFont="1" applyFill="1" applyBorder="1" applyAlignment="1">
      <alignment vertical="center" shrinkToFit="1"/>
    </xf>
    <xf numFmtId="0" fontId="21" fillId="15" borderId="12" xfId="0" applyFont="1" applyFill="1" applyBorder="1" applyAlignment="1">
      <alignment vertical="center" shrinkToFit="1"/>
    </xf>
    <xf numFmtId="0" fontId="21" fillId="15" borderId="55" xfId="0" applyFont="1" applyFill="1" applyBorder="1" applyAlignment="1">
      <alignment vertical="center" shrinkToFit="1"/>
    </xf>
    <xf numFmtId="6" fontId="21" fillId="15" borderId="12" xfId="2" applyFont="1" applyFill="1" applyBorder="1" applyAlignment="1">
      <alignment vertical="center" shrinkToFit="1"/>
    </xf>
    <xf numFmtId="38" fontId="21" fillId="14" borderId="28" xfId="1" applyFont="1" applyFill="1" applyBorder="1" applyAlignment="1">
      <alignment vertical="center" shrinkToFit="1"/>
    </xf>
    <xf numFmtId="6" fontId="16" fillId="15" borderId="21" xfId="2" applyFont="1" applyFill="1" applyBorder="1" applyAlignment="1">
      <alignment vertical="center" shrinkToFit="1"/>
    </xf>
    <xf numFmtId="0" fontId="16" fillId="15" borderId="12" xfId="0" applyFont="1" applyFill="1" applyBorder="1" applyAlignment="1">
      <alignment horizontal="center" vertical="center" shrinkToFit="1"/>
    </xf>
    <xf numFmtId="38" fontId="16" fillId="15" borderId="12" xfId="1" applyFont="1" applyFill="1" applyBorder="1" applyAlignment="1">
      <alignment vertical="center" shrinkToFit="1"/>
    </xf>
    <xf numFmtId="38" fontId="16" fillId="15" borderId="4" xfId="1" applyFont="1" applyFill="1" applyBorder="1" applyAlignment="1">
      <alignment vertical="center" shrinkToFit="1"/>
    </xf>
    <xf numFmtId="38" fontId="16" fillId="15" borderId="28" xfId="1" applyFont="1" applyFill="1" applyBorder="1" applyAlignment="1">
      <alignment vertical="center" shrinkToFit="1"/>
    </xf>
    <xf numFmtId="6" fontId="15" fillId="0" borderId="85" xfId="0" applyNumberFormat="1" applyFont="1" applyBorder="1" applyAlignment="1">
      <alignment vertical="center" shrinkToFit="1"/>
    </xf>
    <xf numFmtId="0" fontId="15" fillId="0" borderId="21" xfId="0" applyFont="1" applyFill="1" applyBorder="1" applyAlignment="1">
      <alignment horizontal="center" vertical="center" shrinkToFit="1"/>
    </xf>
    <xf numFmtId="181" fontId="15" fillId="0" borderId="21" xfId="0" applyNumberFormat="1" applyFont="1" applyFill="1" applyBorder="1" applyAlignment="1">
      <alignment horizontal="center" vertical="center" shrinkToFit="1"/>
    </xf>
    <xf numFmtId="183" fontId="15" fillId="0" borderId="0" xfId="0" applyNumberFormat="1" applyFont="1" applyAlignment="1">
      <alignment vertical="center" shrinkToFit="1"/>
    </xf>
    <xf numFmtId="180" fontId="15" fillId="10" borderId="28" xfId="1" applyNumberFormat="1" applyFont="1" applyFill="1" applyBorder="1" applyAlignment="1">
      <alignment horizontal="center" vertical="center" shrinkToFit="1"/>
    </xf>
    <xf numFmtId="38" fontId="15" fillId="10" borderId="81" xfId="1" applyFont="1" applyFill="1" applyBorder="1" applyAlignment="1">
      <alignment horizontal="center" vertical="center" shrinkToFit="1"/>
    </xf>
    <xf numFmtId="38" fontId="15" fillId="14" borderId="81" xfId="1" applyFont="1" applyFill="1" applyBorder="1" applyAlignment="1">
      <alignment horizontal="center" vertical="center" shrinkToFit="1"/>
    </xf>
    <xf numFmtId="0" fontId="15" fillId="14" borderId="90" xfId="0" applyFont="1" applyFill="1" applyBorder="1" applyAlignment="1">
      <alignment horizontal="center" vertical="center" shrinkToFit="1"/>
    </xf>
    <xf numFmtId="0" fontId="15" fillId="14" borderId="32" xfId="0" applyFont="1" applyFill="1" applyBorder="1" applyAlignment="1">
      <alignment horizontal="center" vertical="center" shrinkToFit="1"/>
    </xf>
    <xf numFmtId="0" fontId="15" fillId="14" borderId="91" xfId="0" applyFont="1" applyFill="1" applyBorder="1" applyAlignment="1">
      <alignment horizontal="center" vertical="center" shrinkToFit="1"/>
    </xf>
    <xf numFmtId="38" fontId="15" fillId="14" borderId="92" xfId="1" applyFont="1" applyFill="1" applyBorder="1" applyAlignment="1">
      <alignment horizontal="center" vertical="center" shrinkToFit="1"/>
    </xf>
    <xf numFmtId="0" fontId="15" fillId="0" borderId="35" xfId="0" applyFont="1" applyBorder="1" applyAlignment="1">
      <alignment horizontal="center" vertical="center" shrinkToFit="1"/>
    </xf>
    <xf numFmtId="0" fontId="15" fillId="11" borderId="8" xfId="0" applyFont="1" applyFill="1" applyBorder="1" applyAlignment="1">
      <alignment horizontal="center" vertical="center" shrinkToFit="1"/>
    </xf>
    <xf numFmtId="0" fontId="15" fillId="11" borderId="39" xfId="0" applyFont="1" applyFill="1" applyBorder="1" applyAlignment="1">
      <alignment horizontal="center" vertical="center" shrinkToFit="1"/>
    </xf>
    <xf numFmtId="0" fontId="15" fillId="11" borderId="35" xfId="0" applyFont="1" applyFill="1" applyBorder="1" applyAlignment="1">
      <alignment horizontal="center" vertical="center" shrinkToFit="1"/>
    </xf>
    <xf numFmtId="0" fontId="15" fillId="11" borderId="51" xfId="0" applyFont="1" applyFill="1" applyBorder="1" applyAlignment="1">
      <alignment horizontal="center" vertical="center" shrinkToFit="1"/>
    </xf>
    <xf numFmtId="0" fontId="15" fillId="14" borderId="35" xfId="0" applyFont="1" applyFill="1" applyBorder="1" applyAlignment="1">
      <alignment horizontal="center" vertical="center" shrinkToFit="1"/>
    </xf>
    <xf numFmtId="0" fontId="15" fillId="14" borderId="8" xfId="0" applyFont="1" applyFill="1" applyBorder="1" applyAlignment="1">
      <alignment horizontal="center" vertical="center" shrinkToFit="1"/>
    </xf>
    <xf numFmtId="0" fontId="16" fillId="15" borderId="21" xfId="0" applyFont="1" applyFill="1" applyBorder="1" applyAlignment="1">
      <alignment horizontal="center" vertical="center" shrinkToFit="1"/>
    </xf>
    <xf numFmtId="0" fontId="15" fillId="11" borderId="40" xfId="0" applyFont="1" applyFill="1" applyBorder="1" applyAlignment="1">
      <alignment horizontal="center" vertical="center" shrinkToFit="1"/>
    </xf>
    <xf numFmtId="0" fontId="15" fillId="11" borderId="30" xfId="0" applyFont="1" applyFill="1" applyBorder="1" applyAlignment="1">
      <alignment horizontal="center" vertical="center" shrinkToFit="1"/>
    </xf>
    <xf numFmtId="0" fontId="15" fillId="11" borderId="46" xfId="0" applyFont="1" applyFill="1" applyBorder="1" applyAlignment="1">
      <alignment horizontal="center" vertical="center" shrinkToFit="1"/>
    </xf>
    <xf numFmtId="179" fontId="15" fillId="14" borderId="86" xfId="2" applyNumberFormat="1" applyFont="1" applyFill="1" applyBorder="1" applyAlignment="1">
      <alignment horizontal="center" vertical="center" shrinkToFit="1"/>
    </xf>
    <xf numFmtId="179" fontId="15" fillId="14" borderId="61" xfId="2" applyNumberFormat="1" applyFont="1" applyFill="1" applyBorder="1" applyAlignment="1">
      <alignment horizontal="center" vertical="center" shrinkToFit="1"/>
    </xf>
    <xf numFmtId="179" fontId="15" fillId="14" borderId="88" xfId="2" applyNumberFormat="1" applyFont="1" applyFill="1" applyBorder="1" applyAlignment="1">
      <alignment horizontal="center" vertical="center" shrinkToFit="1"/>
    </xf>
    <xf numFmtId="179" fontId="16" fillId="14" borderId="82" xfId="2" applyNumberFormat="1" applyFont="1" applyFill="1" applyBorder="1" applyAlignment="1">
      <alignment horizontal="center" vertical="center" shrinkToFit="1"/>
    </xf>
    <xf numFmtId="179" fontId="15" fillId="0" borderId="0" xfId="2" applyNumberFormat="1" applyFont="1" applyFill="1" applyBorder="1" applyAlignment="1">
      <alignment horizontal="center" vertical="center" shrinkToFit="1"/>
    </xf>
    <xf numFmtId="0" fontId="16" fillId="15" borderId="55" xfId="0" applyFont="1" applyFill="1" applyBorder="1" applyAlignment="1">
      <alignment horizontal="center" vertical="center" shrinkToFit="1"/>
    </xf>
    <xf numFmtId="6" fontId="15" fillId="0" borderId="0" xfId="2" applyFont="1" applyFill="1" applyBorder="1" applyAlignment="1">
      <alignment horizontal="center" vertical="center" shrinkToFit="1"/>
    </xf>
    <xf numFmtId="179" fontId="15" fillId="0" borderId="21" xfId="2" applyNumberFormat="1" applyFont="1" applyFill="1" applyBorder="1" applyAlignment="1">
      <alignment horizontal="center" vertical="center" shrinkToFit="1"/>
    </xf>
    <xf numFmtId="179" fontId="15" fillId="0" borderId="84" xfId="2" applyNumberFormat="1" applyFont="1" applyFill="1" applyBorder="1" applyAlignment="1">
      <alignment horizontal="center" vertical="center" shrinkToFit="1"/>
    </xf>
    <xf numFmtId="179" fontId="15" fillId="0" borderId="19" xfId="2" applyNumberFormat="1" applyFont="1" applyFill="1" applyBorder="1" applyAlignment="1">
      <alignment horizontal="center" vertical="center" shrinkToFit="1"/>
    </xf>
    <xf numFmtId="0" fontId="15" fillId="0" borderId="21" xfId="2" applyNumberFormat="1" applyFont="1" applyFill="1" applyBorder="1" applyAlignment="1">
      <alignment horizontal="center" vertical="center" shrinkToFit="1"/>
    </xf>
    <xf numFmtId="0" fontId="15" fillId="0" borderId="85" xfId="2" applyNumberFormat="1" applyFont="1" applyFill="1" applyBorder="1" applyAlignment="1">
      <alignment horizontal="center" vertical="center" shrinkToFit="1"/>
    </xf>
    <xf numFmtId="0" fontId="15" fillId="0" borderId="40" xfId="0" applyFont="1" applyBorder="1" applyAlignment="1">
      <alignment horizontal="center" vertical="center" shrinkToFit="1"/>
    </xf>
    <xf numFmtId="0" fontId="15" fillId="0" borderId="30" xfId="0" applyFont="1" applyBorder="1" applyAlignment="1">
      <alignment horizontal="center" vertical="center" shrinkToFit="1"/>
    </xf>
    <xf numFmtId="0" fontId="15" fillId="11" borderId="37" xfId="0" applyFont="1" applyFill="1" applyBorder="1" applyAlignment="1">
      <alignment horizontal="center" vertical="center" shrinkToFit="1"/>
    </xf>
    <xf numFmtId="0" fontId="15" fillId="0" borderId="37" xfId="0" applyFont="1" applyBorder="1" applyAlignment="1">
      <alignment horizontal="center" vertical="center" shrinkToFit="1"/>
    </xf>
    <xf numFmtId="0" fontId="15" fillId="0" borderId="46" xfId="0" applyFont="1" applyBorder="1" applyAlignment="1">
      <alignment horizontal="center" vertical="center" shrinkToFit="1"/>
    </xf>
    <xf numFmtId="0" fontId="15" fillId="14" borderId="30" xfId="0" applyFont="1" applyFill="1" applyBorder="1" applyAlignment="1">
      <alignment horizontal="center" vertical="center" shrinkToFit="1"/>
    </xf>
    <xf numFmtId="0" fontId="15" fillId="14" borderId="37" xfId="0" applyFont="1" applyFill="1" applyBorder="1" applyAlignment="1">
      <alignment horizontal="center" vertical="center" shrinkToFit="1"/>
    </xf>
    <xf numFmtId="0" fontId="15" fillId="14" borderId="87" xfId="0" applyFont="1" applyFill="1" applyBorder="1" applyAlignment="1">
      <alignment horizontal="center" vertical="center" shrinkToFit="1"/>
    </xf>
    <xf numFmtId="0" fontId="15" fillId="14" borderId="71" xfId="0" applyFont="1" applyFill="1" applyBorder="1" applyAlignment="1">
      <alignment horizontal="center" vertical="center" shrinkToFit="1"/>
    </xf>
    <xf numFmtId="0" fontId="15" fillId="14" borderId="89" xfId="0" applyFont="1" applyFill="1" applyBorder="1" applyAlignment="1">
      <alignment horizontal="center" vertical="center" shrinkToFit="1"/>
    </xf>
    <xf numFmtId="0" fontId="23" fillId="6" borderId="3" xfId="0" applyFont="1" applyFill="1" applyBorder="1" applyAlignment="1">
      <alignment horizontal="left" vertical="center" wrapText="1"/>
    </xf>
    <xf numFmtId="0" fontId="23" fillId="6" borderId="15" xfId="0" applyFont="1" applyFill="1" applyBorder="1" applyAlignment="1">
      <alignment horizontal="center" vertical="center" wrapText="1"/>
    </xf>
    <xf numFmtId="0" fontId="23" fillId="6" borderId="17" xfId="0" applyFont="1" applyFill="1" applyBorder="1" applyAlignment="1">
      <alignment horizontal="center" vertical="center" wrapText="1"/>
    </xf>
    <xf numFmtId="0" fontId="23" fillId="6" borderId="18" xfId="0" applyFont="1" applyFill="1" applyBorder="1" applyAlignment="1">
      <alignment horizontal="center" vertical="center" wrapText="1"/>
    </xf>
    <xf numFmtId="0" fontId="23" fillId="0" borderId="93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 shrinkToFit="1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80" fontId="15" fillId="10" borderId="21" xfId="1" applyNumberFormat="1" applyFont="1" applyFill="1" applyBorder="1" applyAlignment="1">
      <alignment horizontal="center" vertical="center" shrinkToFit="1"/>
    </xf>
    <xf numFmtId="0" fontId="15" fillId="10" borderId="21" xfId="0" applyFont="1" applyFill="1" applyBorder="1" applyAlignment="1">
      <alignment horizontal="center" vertical="center" shrinkToFit="1"/>
    </xf>
    <xf numFmtId="38" fontId="15" fillId="10" borderId="77" xfId="1" applyFont="1" applyFill="1" applyBorder="1" applyAlignment="1">
      <alignment horizontal="center" vertical="center" shrinkToFit="1"/>
    </xf>
    <xf numFmtId="0" fontId="23" fillId="0" borderId="17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vertical="center" shrinkToFit="1"/>
    </xf>
    <xf numFmtId="0" fontId="15" fillId="0" borderId="23" xfId="0" applyFont="1" applyFill="1" applyBorder="1" applyAlignment="1">
      <alignment horizontal="center" vertical="center" shrinkToFit="1"/>
    </xf>
    <xf numFmtId="0" fontId="15" fillId="0" borderId="38" xfId="0" applyFont="1" applyFill="1" applyBorder="1" applyAlignment="1">
      <alignment horizontal="center" vertical="center" shrinkToFit="1"/>
    </xf>
    <xf numFmtId="20" fontId="15" fillId="0" borderId="25" xfId="0" applyNumberFormat="1" applyFont="1" applyFill="1" applyBorder="1" applyAlignment="1">
      <alignment horizontal="center" vertical="center" shrinkToFit="1"/>
    </xf>
    <xf numFmtId="0" fontId="15" fillId="0" borderId="7" xfId="0" applyFont="1" applyFill="1" applyBorder="1" applyAlignment="1">
      <alignment horizontal="center" vertical="center" shrinkToFit="1"/>
    </xf>
    <xf numFmtId="20" fontId="15" fillId="0" borderId="7" xfId="0" applyNumberFormat="1" applyFont="1" applyFill="1" applyBorder="1" applyAlignment="1">
      <alignment horizontal="center" vertical="center" shrinkToFit="1"/>
    </xf>
    <xf numFmtId="181" fontId="15" fillId="0" borderId="8" xfId="0" applyNumberFormat="1" applyFont="1" applyFill="1" applyBorder="1" applyAlignment="1">
      <alignment horizontal="center" vertical="center" shrinkToFit="1"/>
    </xf>
    <xf numFmtId="0" fontId="15" fillId="0" borderId="46" xfId="0" applyFont="1" applyFill="1" applyBorder="1" applyAlignment="1">
      <alignment horizontal="center" vertical="center" shrinkToFit="1"/>
    </xf>
    <xf numFmtId="0" fontId="15" fillId="0" borderId="47" xfId="0" applyFont="1" applyFill="1" applyBorder="1" applyAlignment="1">
      <alignment horizontal="center" vertical="center" shrinkToFit="1"/>
    </xf>
    <xf numFmtId="0" fontId="15" fillId="0" borderId="48" xfId="0" applyFont="1" applyFill="1" applyBorder="1" applyAlignment="1">
      <alignment horizontal="center" vertical="center" shrinkToFit="1"/>
    </xf>
    <xf numFmtId="20" fontId="15" fillId="0" borderId="49" xfId="0" applyNumberFormat="1" applyFont="1" applyFill="1" applyBorder="1" applyAlignment="1">
      <alignment horizontal="center" vertical="center" shrinkToFit="1"/>
    </xf>
    <xf numFmtId="0" fontId="15" fillId="0" borderId="50" xfId="0" applyFont="1" applyFill="1" applyBorder="1" applyAlignment="1">
      <alignment horizontal="center" vertical="center" shrinkToFit="1"/>
    </xf>
    <xf numFmtId="20" fontId="15" fillId="0" borderId="50" xfId="0" applyNumberFormat="1" applyFont="1" applyFill="1" applyBorder="1" applyAlignment="1">
      <alignment horizontal="center" vertical="center" shrinkToFit="1"/>
    </xf>
    <xf numFmtId="181" fontId="15" fillId="0" borderId="51" xfId="0" applyNumberFormat="1" applyFont="1" applyFill="1" applyBorder="1" applyAlignment="1">
      <alignment horizontal="center" vertical="center" shrinkToFit="1"/>
    </xf>
    <xf numFmtId="20" fontId="15" fillId="0" borderId="21" xfId="0" applyNumberFormat="1" applyFont="1" applyFill="1" applyBorder="1" applyAlignment="1">
      <alignment horizontal="center" vertical="center" shrinkToFit="1"/>
    </xf>
    <xf numFmtId="0" fontId="25" fillId="0" borderId="27" xfId="0" applyFont="1" applyFill="1" applyBorder="1" applyAlignment="1">
      <alignment horizontal="left" vertical="center" wrapText="1"/>
    </xf>
    <xf numFmtId="0" fontId="23" fillId="6" borderId="0" xfId="0" applyFont="1" applyFill="1" applyBorder="1" applyAlignment="1">
      <alignment horizontal="left" vertical="center" wrapText="1"/>
    </xf>
    <xf numFmtId="0" fontId="4" fillId="0" borderId="0" xfId="0" applyFont="1" applyBorder="1"/>
    <xf numFmtId="0" fontId="11" fillId="0" borderId="0" xfId="0" applyFont="1" applyBorder="1" applyAlignment="1">
      <alignment horizontal="center" vertical="center" shrinkToFit="1"/>
    </xf>
    <xf numFmtId="0" fontId="25" fillId="0" borderId="27" xfId="0" applyFont="1" applyFill="1" applyBorder="1" applyAlignment="1">
      <alignment vertical="center" wrapText="1"/>
    </xf>
    <xf numFmtId="0" fontId="25" fillId="0" borderId="94" xfId="0" applyFont="1" applyFill="1" applyBorder="1" applyAlignment="1">
      <alignment vertical="center" wrapText="1"/>
    </xf>
    <xf numFmtId="0" fontId="25" fillId="0" borderId="57" xfId="0" applyFont="1" applyFill="1" applyBorder="1" applyAlignment="1">
      <alignment vertical="center" wrapText="1"/>
    </xf>
    <xf numFmtId="0" fontId="23" fillId="0" borderId="74" xfId="0" applyFont="1" applyBorder="1" applyAlignment="1">
      <alignment horizontal="left" vertical="top" wrapText="1" shrinkToFit="1"/>
    </xf>
    <xf numFmtId="38" fontId="15" fillId="10" borderId="75" xfId="1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left" vertical="center" wrapText="1"/>
    </xf>
    <xf numFmtId="0" fontId="23" fillId="0" borderId="27" xfId="0" applyFont="1" applyBorder="1" applyAlignment="1">
      <alignment vertical="center" wrapText="1"/>
    </xf>
    <xf numFmtId="0" fontId="23" fillId="0" borderId="94" xfId="0" applyFont="1" applyBorder="1" applyAlignment="1">
      <alignment vertical="center" wrapText="1"/>
    </xf>
    <xf numFmtId="0" fontId="23" fillId="0" borderId="57" xfId="0" applyFont="1" applyBorder="1" applyAlignment="1">
      <alignment vertical="center" wrapText="1"/>
    </xf>
    <xf numFmtId="0" fontId="23" fillId="6" borderId="27" xfId="0" applyFont="1" applyFill="1" applyBorder="1" applyAlignment="1">
      <alignment horizontal="left" vertical="center" wrapText="1"/>
    </xf>
    <xf numFmtId="0" fontId="23" fillId="6" borderId="94" xfId="0" applyFont="1" applyFill="1" applyBorder="1" applyAlignment="1">
      <alignment horizontal="left" vertical="center" wrapText="1"/>
    </xf>
    <xf numFmtId="0" fontId="23" fillId="6" borderId="57" xfId="0" applyFont="1" applyFill="1" applyBorder="1" applyAlignment="1">
      <alignment horizontal="left" vertical="center" wrapText="1"/>
    </xf>
    <xf numFmtId="0" fontId="23" fillId="6" borderId="27" xfId="0" applyFont="1" applyFill="1" applyBorder="1" applyAlignment="1">
      <alignment vertical="center" wrapText="1"/>
    </xf>
    <xf numFmtId="0" fontId="23" fillId="0" borderId="94" xfId="0" applyFont="1" applyFill="1" applyBorder="1" applyAlignment="1">
      <alignment horizontal="left" vertical="center" wrapText="1"/>
    </xf>
    <xf numFmtId="0" fontId="23" fillId="0" borderId="95" xfId="0" applyFont="1" applyFill="1" applyBorder="1" applyAlignment="1">
      <alignment vertical="center" wrapText="1" shrinkToFit="1"/>
    </xf>
    <xf numFmtId="0" fontId="23" fillId="0" borderId="59" xfId="0" applyFont="1" applyBorder="1" applyAlignment="1">
      <alignment horizontal="left" vertical="center"/>
    </xf>
    <xf numFmtId="0" fontId="23" fillId="0" borderId="42" xfId="0" applyFont="1" applyBorder="1" applyAlignment="1">
      <alignment vertical="center"/>
    </xf>
    <xf numFmtId="0" fontId="23" fillId="0" borderId="61" xfId="0" applyFont="1" applyBorder="1" applyAlignment="1">
      <alignment horizontal="left" vertical="center"/>
    </xf>
    <xf numFmtId="0" fontId="23" fillId="0" borderId="32" xfId="0" applyFont="1" applyBorder="1" applyAlignment="1">
      <alignment vertical="center"/>
    </xf>
    <xf numFmtId="0" fontId="27" fillId="0" borderId="61" xfId="0" applyFont="1" applyBorder="1" applyAlignment="1">
      <alignment vertical="center"/>
    </xf>
    <xf numFmtId="0" fontId="27" fillId="0" borderId="32" xfId="0" applyFont="1" applyBorder="1" applyAlignment="1">
      <alignment vertical="center"/>
    </xf>
    <xf numFmtId="0" fontId="27" fillId="0" borderId="73" xfId="0" applyFont="1" applyBorder="1" applyAlignment="1">
      <alignment vertical="center"/>
    </xf>
    <xf numFmtId="0" fontId="28" fillId="0" borderId="48" xfId="0" applyFont="1" applyBorder="1" applyAlignment="1">
      <alignment vertical="center" wrapText="1" shrinkToFit="1"/>
    </xf>
    <xf numFmtId="0" fontId="23" fillId="0" borderId="57" xfId="0" applyFont="1" applyFill="1" applyBorder="1" applyAlignment="1">
      <alignment horizontal="left" vertical="center" wrapText="1"/>
    </xf>
    <xf numFmtId="0" fontId="27" fillId="0" borderId="48" xfId="0" applyFont="1" applyBorder="1" applyAlignment="1">
      <alignment vertical="center"/>
    </xf>
    <xf numFmtId="0" fontId="25" fillId="6" borderId="27" xfId="0" applyFont="1" applyFill="1" applyBorder="1" applyAlignment="1">
      <alignment horizontal="left" vertical="center" wrapText="1"/>
    </xf>
    <xf numFmtId="0" fontId="23" fillId="0" borderId="48" xfId="0" applyFont="1" applyBorder="1" applyAlignment="1">
      <alignment vertical="center" wrapText="1"/>
    </xf>
    <xf numFmtId="0" fontId="28" fillId="0" borderId="95" xfId="0" applyFont="1" applyBorder="1" applyAlignment="1">
      <alignment vertical="center" wrapText="1" shrinkToFit="1"/>
    </xf>
    <xf numFmtId="0" fontId="28" fillId="0" borderId="95" xfId="0" applyFont="1" applyFill="1" applyBorder="1" applyAlignment="1">
      <alignment vertical="center" wrapText="1" shrinkToFit="1"/>
    </xf>
    <xf numFmtId="38" fontId="15" fillId="0" borderId="0" xfId="1" applyFont="1" applyFill="1" applyBorder="1" applyAlignment="1">
      <alignment vertical="center"/>
    </xf>
    <xf numFmtId="0" fontId="15" fillId="0" borderId="96" xfId="0" applyFont="1" applyFill="1" applyBorder="1" applyAlignment="1">
      <alignment vertical="center"/>
    </xf>
    <xf numFmtId="0" fontId="15" fillId="0" borderId="97" xfId="0" applyFont="1" applyFill="1" applyBorder="1" applyAlignment="1">
      <alignment vertical="center"/>
    </xf>
    <xf numFmtId="0" fontId="15" fillId="0" borderId="98" xfId="0" applyFont="1" applyFill="1" applyBorder="1" applyAlignment="1">
      <alignment vertical="center"/>
    </xf>
    <xf numFmtId="0" fontId="15" fillId="0" borderId="99" xfId="0" applyFont="1" applyFill="1" applyBorder="1" applyAlignment="1">
      <alignment vertical="center"/>
    </xf>
    <xf numFmtId="0" fontId="15" fillId="0" borderId="100" xfId="0" applyFont="1" applyFill="1" applyBorder="1" applyAlignment="1">
      <alignment vertical="center"/>
    </xf>
    <xf numFmtId="0" fontId="15" fillId="0" borderId="101" xfId="0" applyFont="1" applyFill="1" applyBorder="1" applyAlignment="1">
      <alignment vertical="center"/>
    </xf>
    <xf numFmtId="0" fontId="15" fillId="0" borderId="102" xfId="0" applyFont="1" applyFill="1" applyBorder="1" applyAlignment="1">
      <alignment vertical="center"/>
    </xf>
    <xf numFmtId="0" fontId="15" fillId="0" borderId="103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179" fontId="15" fillId="0" borderId="16" xfId="2" applyNumberFormat="1" applyFont="1" applyFill="1" applyBorder="1" applyAlignment="1">
      <alignment horizontal="center" vertical="center" shrinkToFit="1"/>
    </xf>
    <xf numFmtId="6" fontId="15" fillId="0" borderId="85" xfId="2" applyFont="1" applyFill="1" applyBorder="1" applyAlignment="1">
      <alignment vertical="center" shrinkToFit="1"/>
    </xf>
    <xf numFmtId="179" fontId="15" fillId="0" borderId="85" xfId="2" applyNumberFormat="1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7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12" fillId="0" borderId="11" xfId="0" applyFont="1" applyBorder="1" applyAlignment="1">
      <alignment shrinkToFit="1"/>
    </xf>
    <xf numFmtId="0" fontId="20" fillId="0" borderId="9" xfId="0" applyFont="1" applyBorder="1" applyAlignment="1">
      <alignment shrinkToFit="1"/>
    </xf>
    <xf numFmtId="0" fontId="20" fillId="0" borderId="24" xfId="0" applyFont="1" applyBorder="1" applyAlignment="1">
      <alignment shrinkToFit="1"/>
    </xf>
    <xf numFmtId="0" fontId="12" fillId="0" borderId="11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12" fillId="0" borderId="9" xfId="0" applyFont="1" applyBorder="1" applyAlignment="1">
      <alignment horizontal="left"/>
    </xf>
    <xf numFmtId="0" fontId="12" fillId="0" borderId="24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12" fillId="0" borderId="66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67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18" fillId="0" borderId="0" xfId="0" applyFont="1" applyBorder="1" applyAlignment="1">
      <alignment horizontal="center"/>
    </xf>
    <xf numFmtId="0" fontId="12" fillId="0" borderId="11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left" vertical="center" shrinkToFit="1"/>
    </xf>
    <xf numFmtId="0" fontId="12" fillId="0" borderId="24" xfId="0" applyFont="1" applyBorder="1" applyAlignment="1">
      <alignment horizontal="left" vertical="center" shrinkToFit="1"/>
    </xf>
    <xf numFmtId="38" fontId="18" fillId="0" borderId="0" xfId="1" applyFont="1" applyBorder="1" applyAlignment="1">
      <alignment horizontal="center"/>
    </xf>
    <xf numFmtId="38" fontId="4" fillId="0" borderId="72" xfId="1" applyFont="1" applyBorder="1" applyAlignment="1">
      <alignment horizontal="center" vertical="center" shrinkToFit="1"/>
    </xf>
    <xf numFmtId="38" fontId="4" fillId="0" borderId="4" xfId="1" applyFont="1" applyBorder="1" applyAlignment="1">
      <alignment horizontal="center" vertical="center" shrinkToFit="1"/>
    </xf>
    <xf numFmtId="182" fontId="4" fillId="0" borderId="72" xfId="1" applyNumberFormat="1" applyFont="1" applyBorder="1" applyAlignment="1">
      <alignment horizontal="center" vertical="center" shrinkToFit="1"/>
    </xf>
    <xf numFmtId="182" fontId="4" fillId="0" borderId="54" xfId="1" applyNumberFormat="1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left" vertical="center" shrinkToFit="1"/>
    </xf>
    <xf numFmtId="0" fontId="12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 shrinkToFit="1"/>
    </xf>
    <xf numFmtId="0" fontId="12" fillId="0" borderId="71" xfId="0" applyFont="1" applyBorder="1" applyAlignment="1">
      <alignment horizontal="left" vertical="center" shrinkToFit="1"/>
    </xf>
    <xf numFmtId="0" fontId="12" fillId="0" borderId="34" xfId="0" applyFont="1" applyBorder="1" applyAlignment="1">
      <alignment horizontal="left" vertical="center" shrinkToFit="1"/>
    </xf>
    <xf numFmtId="0" fontId="12" fillId="0" borderId="31" xfId="0" applyFont="1" applyBorder="1" applyAlignment="1">
      <alignment horizontal="left" vertical="center" shrinkToFit="1"/>
    </xf>
    <xf numFmtId="0" fontId="12" fillId="0" borderId="1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11" xfId="0" applyFont="1" applyBorder="1" applyAlignment="1">
      <alignment horizontal="left" shrinkToFit="1"/>
    </xf>
    <xf numFmtId="0" fontId="12" fillId="0" borderId="9" xfId="0" applyFont="1" applyBorder="1" applyAlignment="1">
      <alignment horizontal="left" shrinkToFit="1"/>
    </xf>
    <xf numFmtId="0" fontId="12" fillId="0" borderId="24" xfId="0" applyFont="1" applyBorder="1" applyAlignment="1">
      <alignment horizontal="left" shrinkToFit="1"/>
    </xf>
    <xf numFmtId="0" fontId="12" fillId="0" borderId="11" xfId="0" applyFont="1" applyBorder="1" applyAlignment="1">
      <alignment horizontal="left"/>
    </xf>
    <xf numFmtId="0" fontId="23" fillId="0" borderId="15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5" borderId="29" xfId="0" applyFont="1" applyFill="1" applyBorder="1" applyAlignment="1">
      <alignment horizontal="center" vertical="center" textRotation="255"/>
    </xf>
    <xf numFmtId="0" fontId="23" fillId="5" borderId="36" xfId="0" applyFont="1" applyFill="1" applyBorder="1" applyAlignment="1">
      <alignment horizontal="center" vertical="center" textRotation="255"/>
    </xf>
    <xf numFmtId="0" fontId="23" fillId="5" borderId="45" xfId="0" applyFont="1" applyFill="1" applyBorder="1" applyAlignment="1">
      <alignment horizontal="center" vertical="center" textRotation="255"/>
    </xf>
    <xf numFmtId="180" fontId="15" fillId="8" borderId="12" xfId="1" applyNumberFormat="1" applyFont="1" applyFill="1" applyBorder="1" applyAlignment="1">
      <alignment horizontal="center" vertical="center" shrinkToFit="1"/>
    </xf>
    <xf numFmtId="180" fontId="15" fillId="8" borderId="4" xfId="1" applyNumberFormat="1" applyFont="1" applyFill="1" applyBorder="1" applyAlignment="1">
      <alignment horizontal="center" vertical="center" shrinkToFit="1"/>
    </xf>
    <xf numFmtId="180" fontId="15" fillId="3" borderId="4" xfId="1" applyNumberFormat="1" applyFont="1" applyFill="1" applyBorder="1" applyAlignment="1">
      <alignment horizontal="center" vertical="center" shrinkToFit="1"/>
    </xf>
    <xf numFmtId="180" fontId="15" fillId="3" borderId="28" xfId="1" applyNumberFormat="1" applyFont="1" applyFill="1" applyBorder="1" applyAlignment="1">
      <alignment horizontal="center" vertical="center" shrinkToFit="1"/>
    </xf>
    <xf numFmtId="180" fontId="15" fillId="3" borderId="12" xfId="1" applyNumberFormat="1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6" fillId="14" borderId="82" xfId="0" applyFont="1" applyFill="1" applyBorder="1" applyAlignment="1">
      <alignment horizontal="center" vertical="center"/>
    </xf>
    <xf numFmtId="0" fontId="26" fillId="14" borderId="0" xfId="0" applyFont="1" applyFill="1" applyAlignment="1">
      <alignment horizontal="center" vertical="center"/>
    </xf>
    <xf numFmtId="0" fontId="27" fillId="0" borderId="21" xfId="0" applyFont="1" applyBorder="1" applyAlignment="1">
      <alignment horizontal="center" vertical="center" textRotation="255"/>
    </xf>
    <xf numFmtId="0" fontId="26" fillId="15" borderId="12" xfId="0" applyFont="1" applyFill="1" applyBorder="1" applyAlignment="1">
      <alignment horizontal="center" vertical="center"/>
    </xf>
    <xf numFmtId="0" fontId="26" fillId="15" borderId="4" xfId="0" applyFont="1" applyFill="1" applyBorder="1" applyAlignment="1">
      <alignment horizontal="center" vertical="center"/>
    </xf>
    <xf numFmtId="0" fontId="26" fillId="15" borderId="28" xfId="0" applyFont="1" applyFill="1" applyBorder="1" applyAlignment="1">
      <alignment horizontal="center" vertical="center"/>
    </xf>
    <xf numFmtId="38" fontId="21" fillId="15" borderId="72" xfId="1" applyFont="1" applyFill="1" applyBorder="1" applyAlignment="1">
      <alignment vertical="center" shrinkToFit="1"/>
    </xf>
    <xf numFmtId="38" fontId="21" fillId="15" borderId="54" xfId="1" applyFont="1" applyFill="1" applyBorder="1" applyAlignment="1">
      <alignment vertical="center" shrinkToFit="1"/>
    </xf>
    <xf numFmtId="38" fontId="21" fillId="15" borderId="4" xfId="1" applyFont="1" applyFill="1" applyBorder="1" applyAlignment="1">
      <alignment vertical="center" shrinkToFit="1"/>
    </xf>
    <xf numFmtId="38" fontId="21" fillId="15" borderId="28" xfId="1" applyFont="1" applyFill="1" applyBorder="1" applyAlignment="1">
      <alignment vertical="center" shrinkToFit="1"/>
    </xf>
    <xf numFmtId="0" fontId="23" fillId="6" borderId="3" xfId="0" applyFont="1" applyFill="1" applyBorder="1" applyAlignment="1">
      <alignment horizontal="center" vertical="center" wrapText="1"/>
    </xf>
    <xf numFmtId="0" fontId="23" fillId="6" borderId="0" xfId="0" applyFont="1" applyFill="1" applyBorder="1" applyAlignment="1">
      <alignment horizontal="center" vertical="center" wrapText="1"/>
    </xf>
    <xf numFmtId="180" fontId="23" fillId="4" borderId="12" xfId="1" applyNumberFormat="1" applyFont="1" applyFill="1" applyBorder="1" applyAlignment="1">
      <alignment horizontal="center" vertical="center" shrinkToFit="1"/>
    </xf>
    <xf numFmtId="180" fontId="23" fillId="4" borderId="4" xfId="1" applyNumberFormat="1" applyFont="1" applyFill="1" applyBorder="1" applyAlignment="1">
      <alignment horizontal="center" vertical="center" shrinkToFit="1"/>
    </xf>
    <xf numFmtId="180" fontId="23" fillId="4" borderId="28" xfId="1" applyNumberFormat="1" applyFont="1" applyFill="1" applyBorder="1" applyAlignment="1">
      <alignment horizontal="center" vertical="center" shrinkToFit="1"/>
    </xf>
    <xf numFmtId="0" fontId="15" fillId="6" borderId="15" xfId="0" applyFont="1" applyFill="1" applyBorder="1" applyAlignment="1">
      <alignment horizontal="center" vertical="center" shrinkToFit="1"/>
    </xf>
    <xf numFmtId="0" fontId="15" fillId="6" borderId="20" xfId="0" applyFont="1" applyFill="1" applyBorder="1" applyAlignment="1">
      <alignment horizontal="center" vertical="center" shrinkToFit="1"/>
    </xf>
    <xf numFmtId="0" fontId="15" fillId="6" borderId="3" xfId="0" applyFont="1" applyFill="1" applyBorder="1" applyAlignment="1">
      <alignment horizontal="center" vertical="center" shrinkToFit="1"/>
    </xf>
    <xf numFmtId="0" fontId="23" fillId="0" borderId="21" xfId="0" applyFont="1" applyBorder="1" applyAlignment="1">
      <alignment horizontal="center" vertical="center" textRotation="255"/>
    </xf>
    <xf numFmtId="0" fontId="23" fillId="6" borderId="0" xfId="0" applyFont="1" applyFill="1" applyBorder="1" applyAlignment="1">
      <alignment horizontal="left" vertical="center" wrapText="1"/>
    </xf>
    <xf numFmtId="0" fontId="23" fillId="6" borderId="1" xfId="0" applyFont="1" applyFill="1" applyBorder="1" applyAlignment="1">
      <alignment horizontal="left" vertical="center" wrapText="1"/>
    </xf>
    <xf numFmtId="0" fontId="23" fillId="6" borderId="94" xfId="0" applyFont="1" applyFill="1" applyBorder="1" applyAlignment="1">
      <alignment vertical="center" wrapText="1"/>
    </xf>
    <xf numFmtId="0" fontId="0" fillId="0" borderId="57" xfId="0" applyBorder="1" applyAlignment="1">
      <alignment vertical="center" wrapText="1"/>
    </xf>
    <xf numFmtId="180" fontId="15" fillId="4" borderId="12" xfId="1" applyNumberFormat="1" applyFont="1" applyFill="1" applyBorder="1" applyAlignment="1">
      <alignment horizontal="center" vertical="center" shrinkToFit="1"/>
    </xf>
    <xf numFmtId="180" fontId="15" fillId="4" borderId="4" xfId="1" applyNumberFormat="1" applyFont="1" applyFill="1" applyBorder="1" applyAlignment="1">
      <alignment horizontal="center" vertical="center" shrinkToFit="1"/>
    </xf>
    <xf numFmtId="180" fontId="15" fillId="4" borderId="28" xfId="1" applyNumberFormat="1" applyFont="1" applyFill="1" applyBorder="1" applyAlignment="1">
      <alignment horizontal="center" vertical="center" shrinkToFit="1"/>
    </xf>
    <xf numFmtId="180" fontId="15" fillId="9" borderId="12" xfId="1" applyNumberFormat="1" applyFont="1" applyFill="1" applyBorder="1" applyAlignment="1">
      <alignment horizontal="center" vertical="center" shrinkToFit="1"/>
    </xf>
    <xf numFmtId="180" fontId="15" fillId="9" borderId="4" xfId="1" applyNumberFormat="1" applyFont="1" applyFill="1" applyBorder="1" applyAlignment="1">
      <alignment horizontal="center" vertical="center" shrinkToFit="1"/>
    </xf>
    <xf numFmtId="180" fontId="15" fillId="9" borderId="28" xfId="1" applyNumberFormat="1" applyFont="1" applyFill="1" applyBorder="1" applyAlignment="1">
      <alignment horizontal="center" vertical="center" shrinkToFit="1"/>
    </xf>
    <xf numFmtId="0" fontId="24" fillId="5" borderId="26" xfId="0" applyFont="1" applyFill="1" applyBorder="1" applyAlignment="1">
      <alignment horizontal="center" vertical="center" wrapText="1"/>
    </xf>
    <xf numFmtId="0" fontId="24" fillId="5" borderId="68" xfId="0" applyFont="1" applyFill="1" applyBorder="1" applyAlignment="1">
      <alignment horizontal="center" vertical="center" wrapText="1"/>
    </xf>
    <xf numFmtId="0" fontId="24" fillId="5" borderId="27" xfId="0" applyFont="1" applyFill="1" applyBorder="1" applyAlignment="1">
      <alignment horizontal="center" vertical="center" wrapText="1"/>
    </xf>
    <xf numFmtId="0" fontId="24" fillId="5" borderId="57" xfId="0" applyFont="1" applyFill="1" applyBorder="1" applyAlignment="1">
      <alignment horizontal="center" vertical="center" wrapText="1"/>
    </xf>
    <xf numFmtId="180" fontId="23" fillId="9" borderId="12" xfId="1" applyNumberFormat="1" applyFont="1" applyFill="1" applyBorder="1" applyAlignment="1">
      <alignment horizontal="center" vertical="center" shrinkToFit="1"/>
    </xf>
    <xf numFmtId="180" fontId="23" fillId="9" borderId="4" xfId="1" applyNumberFormat="1" applyFont="1" applyFill="1" applyBorder="1" applyAlignment="1">
      <alignment horizontal="center" vertical="center" shrinkToFit="1"/>
    </xf>
    <xf numFmtId="180" fontId="23" fillId="9" borderId="28" xfId="1" applyNumberFormat="1" applyFont="1" applyFill="1" applyBorder="1" applyAlignment="1">
      <alignment horizontal="center" vertical="center" shrinkToFit="1"/>
    </xf>
    <xf numFmtId="0" fontId="28" fillId="6" borderId="0" xfId="0" applyFont="1" applyFill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15" fillId="6" borderId="12" xfId="0" applyFont="1" applyFill="1" applyBorder="1" applyAlignment="1">
      <alignment horizontal="center" vertical="center" shrinkToFit="1"/>
    </xf>
    <xf numFmtId="0" fontId="15" fillId="6" borderId="28" xfId="0" applyFont="1" applyFill="1" applyBorder="1" applyAlignment="1">
      <alignment horizontal="center" vertical="center" shrinkToFit="1"/>
    </xf>
    <xf numFmtId="0" fontId="15" fillId="6" borderId="72" xfId="0" applyFont="1" applyFill="1" applyBorder="1" applyAlignment="1">
      <alignment horizontal="center" vertical="center" shrinkToFit="1"/>
    </xf>
    <xf numFmtId="0" fontId="15" fillId="6" borderId="54" xfId="0" applyFont="1" applyFill="1" applyBorder="1" applyAlignment="1">
      <alignment horizontal="center" vertical="center" shrinkToFit="1"/>
    </xf>
    <xf numFmtId="0" fontId="15" fillId="6" borderId="4" xfId="0" applyFont="1" applyFill="1" applyBorder="1" applyAlignment="1">
      <alignment horizontal="center" vertical="center" shrinkToFit="1"/>
    </xf>
    <xf numFmtId="38" fontId="16" fillId="15" borderId="12" xfId="1" applyFont="1" applyFill="1" applyBorder="1" applyAlignment="1">
      <alignment vertical="center" shrinkToFit="1"/>
    </xf>
    <xf numFmtId="38" fontId="16" fillId="15" borderId="4" xfId="1" applyFont="1" applyFill="1" applyBorder="1" applyAlignment="1">
      <alignment vertical="center" shrinkToFit="1"/>
    </xf>
    <xf numFmtId="38" fontId="16" fillId="15" borderId="28" xfId="1" applyFont="1" applyFill="1" applyBorder="1" applyAlignment="1">
      <alignment vertical="center" shrinkToFit="1"/>
    </xf>
    <xf numFmtId="0" fontId="24" fillId="5" borderId="57" xfId="0" applyFont="1" applyFill="1" applyBorder="1" applyAlignment="1">
      <alignment horizontal="center" vertical="center"/>
    </xf>
    <xf numFmtId="180" fontId="17" fillId="8" borderId="12" xfId="1" applyNumberFormat="1" applyFont="1" applyFill="1" applyBorder="1" applyAlignment="1">
      <alignment horizontal="center" vertical="center" shrinkToFit="1"/>
    </xf>
    <xf numFmtId="180" fontId="17" fillId="8" borderId="4" xfId="1" applyNumberFormat="1" applyFont="1" applyFill="1" applyBorder="1" applyAlignment="1">
      <alignment horizontal="center" vertical="center" shrinkToFit="1"/>
    </xf>
    <xf numFmtId="180" fontId="17" fillId="8" borderId="72" xfId="1" applyNumberFormat="1" applyFont="1" applyFill="1" applyBorder="1" applyAlignment="1">
      <alignment horizontal="center" vertical="center" shrinkToFit="1"/>
    </xf>
    <xf numFmtId="180" fontId="17" fillId="8" borderId="54" xfId="1" applyNumberFormat="1" applyFont="1" applyFill="1" applyBorder="1" applyAlignment="1">
      <alignment horizontal="center" vertical="center" shrinkToFit="1"/>
    </xf>
    <xf numFmtId="180" fontId="17" fillId="8" borderId="28" xfId="1" applyNumberFormat="1" applyFont="1" applyFill="1" applyBorder="1" applyAlignment="1">
      <alignment horizontal="center" vertical="center" shrinkToFit="1"/>
    </xf>
    <xf numFmtId="0" fontId="17" fillId="6" borderId="12" xfId="0" applyFont="1" applyFill="1" applyBorder="1" applyAlignment="1">
      <alignment horizontal="center" vertical="center" shrinkToFit="1"/>
    </xf>
    <xf numFmtId="0" fontId="17" fillId="6" borderId="28" xfId="0" applyFont="1" applyFill="1" applyBorder="1" applyAlignment="1">
      <alignment horizontal="center" vertical="center" shrinkToFit="1"/>
    </xf>
    <xf numFmtId="0" fontId="17" fillId="6" borderId="72" xfId="0" applyFont="1" applyFill="1" applyBorder="1" applyAlignment="1">
      <alignment horizontal="center" vertical="center" shrinkToFit="1"/>
    </xf>
    <xf numFmtId="0" fontId="17" fillId="6" borderId="54" xfId="0" applyFont="1" applyFill="1" applyBorder="1" applyAlignment="1">
      <alignment horizontal="center" vertical="center" shrinkToFit="1"/>
    </xf>
    <xf numFmtId="0" fontId="17" fillId="6" borderId="4" xfId="0" applyFont="1" applyFill="1" applyBorder="1" applyAlignment="1">
      <alignment horizontal="center" vertical="center" shrinkToFit="1"/>
    </xf>
    <xf numFmtId="0" fontId="23" fillId="6" borderId="1" xfId="0" applyFont="1" applyFill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left" vertical="center" wrapText="1"/>
    </xf>
    <xf numFmtId="38" fontId="15" fillId="0" borderId="3" xfId="1" applyFont="1" applyFill="1" applyBorder="1" applyAlignment="1">
      <alignment horizontal="center" vertical="center" shrinkToFit="1"/>
    </xf>
    <xf numFmtId="184" fontId="14" fillId="0" borderId="0" xfId="0" applyNumberFormat="1" applyFont="1" applyBorder="1" applyAlignment="1">
      <alignment horizontal="right" vertical="center"/>
    </xf>
    <xf numFmtId="184" fontId="12" fillId="0" borderId="9" xfId="0" applyNumberFormat="1" applyFont="1" applyBorder="1" applyAlignment="1">
      <alignment horizontal="right" vertical="center"/>
    </xf>
    <xf numFmtId="184" fontId="12" fillId="0" borderId="0" xfId="0" applyNumberFormat="1" applyFont="1" applyBorder="1" applyAlignment="1">
      <alignment horizontal="right" vertical="center"/>
    </xf>
    <xf numFmtId="184" fontId="12" fillId="0" borderId="7" xfId="0" applyNumberFormat="1" applyFont="1" applyBorder="1" applyAlignment="1">
      <alignment horizontal="right" vertical="center"/>
    </xf>
    <xf numFmtId="184" fontId="9" fillId="0" borderId="1" xfId="0" applyNumberFormat="1" applyFont="1" applyBorder="1" applyAlignment="1">
      <alignment horizont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38804-04C7-834B-B599-CF98E1B4DB61}">
  <dimension ref="B1:M33"/>
  <sheetViews>
    <sheetView tabSelected="1" view="pageBreakPreview" zoomScale="75" zoomScaleNormal="75" zoomScaleSheetLayoutView="75" workbookViewId="0">
      <selection activeCell="K25" sqref="K25"/>
    </sheetView>
  </sheetViews>
  <sheetFormatPr defaultColWidth="11.5546875" defaultRowHeight="13.2" x14ac:dyDescent="0.2"/>
  <cols>
    <col min="1" max="2" width="3.33203125" customWidth="1"/>
    <col min="3" max="14" width="10.6640625" customWidth="1"/>
    <col min="15" max="256" width="8.77734375" customWidth="1"/>
  </cols>
  <sheetData>
    <row r="1" spans="2:13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13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x14ac:dyDescent="0.2">
      <c r="B3" s="1"/>
      <c r="C3" s="1"/>
      <c r="D3" s="1"/>
      <c r="E3" s="1"/>
      <c r="F3" s="1"/>
      <c r="G3" s="1"/>
      <c r="H3" s="603"/>
      <c r="I3" s="603"/>
      <c r="J3" s="603"/>
      <c r="K3" s="603"/>
      <c r="L3" s="603"/>
      <c r="M3" s="1"/>
    </row>
    <row r="4" spans="2:13" x14ac:dyDescent="0.2">
      <c r="B4" s="1"/>
      <c r="C4" s="1"/>
      <c r="D4" s="1"/>
      <c r="E4" s="1"/>
      <c r="F4" s="1"/>
      <c r="G4" s="1"/>
      <c r="H4" s="602"/>
      <c r="I4" s="602"/>
      <c r="J4" s="602"/>
      <c r="K4" s="602"/>
      <c r="L4" s="602"/>
      <c r="M4" s="1"/>
    </row>
    <row r="5" spans="2:13" x14ac:dyDescent="0.2">
      <c r="B5" s="1"/>
      <c r="C5" s="1"/>
      <c r="D5" s="1"/>
      <c r="E5" s="1"/>
      <c r="F5" s="1"/>
      <c r="G5" s="1"/>
      <c r="H5" s="602"/>
      <c r="I5" s="602"/>
      <c r="J5" s="602"/>
      <c r="K5" s="602"/>
      <c r="L5" s="602"/>
      <c r="M5" s="1"/>
    </row>
    <row r="6" spans="2:13" x14ac:dyDescent="0.2">
      <c r="B6" s="1"/>
      <c r="C6" s="1"/>
      <c r="D6" s="1"/>
      <c r="E6" s="1"/>
      <c r="F6" s="1"/>
      <c r="G6" s="1"/>
      <c r="H6" s="602"/>
      <c r="I6" s="602"/>
      <c r="J6" s="602"/>
      <c r="K6" s="602"/>
      <c r="L6" s="602"/>
      <c r="M6" s="1"/>
    </row>
    <row r="7" spans="2:13" x14ac:dyDescent="0.2">
      <c r="B7" s="1"/>
      <c r="C7" s="1"/>
      <c r="D7" s="1"/>
      <c r="E7" s="1"/>
      <c r="F7" s="1"/>
      <c r="G7" s="1"/>
      <c r="H7" s="602"/>
      <c r="I7" s="602"/>
      <c r="J7" s="602"/>
      <c r="K7" s="602"/>
      <c r="L7" s="602"/>
      <c r="M7" s="1"/>
    </row>
    <row r="8" spans="2:13" x14ac:dyDescent="0.2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2:13" x14ac:dyDescent="0.2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2:13" x14ac:dyDescent="0.2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2:13" ht="13.2" customHeight="1" x14ac:dyDescent="0.2">
      <c r="B11" s="646" t="s">
        <v>24</v>
      </c>
      <c r="C11" s="646"/>
      <c r="D11" s="646"/>
      <c r="E11" s="646"/>
      <c r="F11" s="646"/>
      <c r="G11" s="646"/>
      <c r="H11" s="646"/>
      <c r="I11" s="646"/>
      <c r="J11" s="646"/>
      <c r="K11" s="646"/>
      <c r="L11" s="646"/>
      <c r="M11" s="646"/>
    </row>
    <row r="12" spans="2:13" ht="21" customHeight="1" x14ac:dyDescent="0.2">
      <c r="B12" s="646"/>
      <c r="C12" s="646"/>
      <c r="D12" s="646"/>
      <c r="E12" s="646"/>
      <c r="F12" s="646"/>
      <c r="G12" s="646"/>
      <c r="H12" s="646"/>
      <c r="I12" s="646"/>
      <c r="J12" s="646"/>
      <c r="K12" s="646"/>
      <c r="L12" s="646"/>
      <c r="M12" s="646"/>
    </row>
    <row r="13" spans="2:13" ht="13.2" customHeight="1" x14ac:dyDescent="0.2">
      <c r="B13" s="646"/>
      <c r="C13" s="646"/>
      <c r="D13" s="646"/>
      <c r="E13" s="646"/>
      <c r="F13" s="646"/>
      <c r="G13" s="646"/>
      <c r="H13" s="646"/>
      <c r="I13" s="646"/>
      <c r="J13" s="646"/>
      <c r="K13" s="646"/>
      <c r="L13" s="646"/>
      <c r="M13" s="646"/>
    </row>
    <row r="14" spans="2:13" x14ac:dyDescent="0.2">
      <c r="B14" s="646"/>
      <c r="C14" s="646"/>
      <c r="D14" s="646"/>
      <c r="E14" s="646"/>
      <c r="F14" s="646"/>
      <c r="G14" s="646"/>
      <c r="H14" s="646"/>
      <c r="I14" s="646"/>
      <c r="J14" s="646"/>
      <c r="K14" s="646"/>
      <c r="L14" s="646"/>
      <c r="M14" s="646"/>
    </row>
    <row r="15" spans="2:13" x14ac:dyDescent="0.2">
      <c r="B15" s="646"/>
      <c r="C15" s="646"/>
      <c r="D15" s="646"/>
      <c r="E15" s="646"/>
      <c r="F15" s="646"/>
      <c r="G15" s="646"/>
      <c r="H15" s="646"/>
      <c r="I15" s="646"/>
      <c r="J15" s="646"/>
      <c r="K15" s="646"/>
      <c r="L15" s="646"/>
      <c r="M15" s="646"/>
    </row>
    <row r="16" spans="2:13" ht="21" x14ac:dyDescent="0.25">
      <c r="B16" s="1"/>
      <c r="C16" s="1"/>
      <c r="D16" s="1"/>
      <c r="E16" s="1"/>
      <c r="F16" s="31"/>
      <c r="G16" s="31"/>
      <c r="H16" s="31"/>
      <c r="I16" s="31"/>
      <c r="J16" s="31"/>
      <c r="K16" s="1"/>
      <c r="L16" s="1"/>
      <c r="M16" s="1"/>
    </row>
    <row r="17" spans="2:13" x14ac:dyDescent="0.2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2:13" x14ac:dyDescent="0.2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2:13" ht="30" customHeight="1" x14ac:dyDescent="0.3">
      <c r="B19" s="1"/>
      <c r="C19" s="1"/>
      <c r="D19" s="1"/>
      <c r="E19" s="1"/>
      <c r="F19" s="32" t="s">
        <v>19</v>
      </c>
      <c r="G19" s="777">
        <f ca="1">内訳書!J41</f>
        <v>0</v>
      </c>
      <c r="H19" s="777"/>
      <c r="I19" s="777"/>
      <c r="J19" s="33" t="s">
        <v>20</v>
      </c>
      <c r="K19" s="1"/>
      <c r="L19" s="1"/>
      <c r="M19" s="1"/>
    </row>
    <row r="20" spans="2:13" x14ac:dyDescent="0.2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2:13" x14ac:dyDescent="0.2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2:13" x14ac:dyDescent="0.2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2:13" ht="29.55" customHeight="1" x14ac:dyDescent="0.25">
      <c r="B23" s="1"/>
      <c r="C23" s="1"/>
      <c r="D23" s="28" t="s">
        <v>23</v>
      </c>
      <c r="E23" s="28"/>
      <c r="F23" s="30" t="s">
        <v>25</v>
      </c>
      <c r="G23" s="29"/>
      <c r="H23" s="29"/>
      <c r="I23" s="29"/>
      <c r="J23" s="29"/>
      <c r="K23" s="29"/>
      <c r="L23" s="30"/>
      <c r="M23" s="27"/>
    </row>
    <row r="24" spans="2:13" ht="29.55" customHeight="1" x14ac:dyDescent="0.25">
      <c r="B24" s="1"/>
      <c r="C24" s="1"/>
      <c r="D24" s="28" t="s">
        <v>21</v>
      </c>
      <c r="E24" s="28"/>
      <c r="F24" s="30" t="s">
        <v>391</v>
      </c>
      <c r="G24" s="29"/>
      <c r="H24" s="29"/>
      <c r="I24" s="29"/>
      <c r="J24" s="29"/>
      <c r="K24" s="29"/>
      <c r="L24" s="30"/>
      <c r="M24" s="27"/>
    </row>
    <row r="25" spans="2:13" ht="29.55" customHeight="1" x14ac:dyDescent="0.25">
      <c r="B25" s="1"/>
      <c r="C25" s="1"/>
      <c r="D25" s="28" t="s">
        <v>22</v>
      </c>
      <c r="E25" s="28"/>
      <c r="F25" s="30" t="s">
        <v>26</v>
      </c>
      <c r="G25" s="29"/>
      <c r="H25" s="29"/>
      <c r="I25" s="29"/>
      <c r="J25" s="29"/>
      <c r="K25" s="29"/>
      <c r="L25" s="30"/>
      <c r="M25" s="27"/>
    </row>
    <row r="26" spans="2:13" x14ac:dyDescent="0.2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2:13" x14ac:dyDescent="0.2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2:13" x14ac:dyDescent="0.2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33" spans="10:10" x14ac:dyDescent="0.2">
      <c r="J33" t="s">
        <v>163</v>
      </c>
    </row>
  </sheetData>
  <mergeCells count="2">
    <mergeCell ref="G19:I19"/>
    <mergeCell ref="B11:M15"/>
  </mergeCells>
  <phoneticPr fontId="2"/>
  <pageMargins left="0.98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3C7AA-693A-BA4E-A839-CDC63120DD6B}">
  <dimension ref="A2:O41"/>
  <sheetViews>
    <sheetView view="pageBreakPreview" zoomScale="110" zoomScaleNormal="100" zoomScaleSheetLayoutView="110" workbookViewId="0">
      <selection activeCell="K8" sqref="K8"/>
    </sheetView>
  </sheetViews>
  <sheetFormatPr defaultColWidth="9" defaultRowHeight="12" customHeight="1" x14ac:dyDescent="0.2"/>
  <cols>
    <col min="1" max="1" width="3.33203125" style="1" customWidth="1"/>
    <col min="2" max="2" width="5.33203125" style="1" customWidth="1"/>
    <col min="3" max="6" width="11.6640625" style="1" customWidth="1"/>
    <col min="7" max="8" width="6.6640625" style="35" customWidth="1"/>
    <col min="9" max="10" width="6.6640625" style="114" customWidth="1"/>
    <col min="11" max="11" width="14.33203125" style="1" bestFit="1" customWidth="1"/>
    <col min="12" max="12" width="13.6640625" style="1" customWidth="1"/>
    <col min="13" max="13" width="15.109375" style="1" customWidth="1"/>
    <col min="14" max="14" width="14.44140625" style="1" customWidth="1"/>
    <col min="15" max="15" width="2.33203125" style="1" customWidth="1"/>
    <col min="16" max="16384" width="9" style="1"/>
  </cols>
  <sheetData>
    <row r="2" spans="1:15" ht="12" customHeight="1" x14ac:dyDescent="0.2">
      <c r="B2" s="20"/>
      <c r="C2" s="21"/>
      <c r="D2" s="649" t="s">
        <v>310</v>
      </c>
      <c r="E2" s="649"/>
      <c r="F2" s="649"/>
      <c r="G2" s="667" t="s">
        <v>47</v>
      </c>
      <c r="H2" s="667"/>
      <c r="I2" s="667"/>
      <c r="J2" s="667"/>
      <c r="K2" s="667"/>
      <c r="L2" s="667"/>
      <c r="M2" s="667"/>
      <c r="N2" s="667"/>
      <c r="O2" s="37"/>
    </row>
    <row r="3" spans="1:15" ht="12" customHeight="1" x14ac:dyDescent="0.2">
      <c r="A3" s="2"/>
      <c r="B3" s="22"/>
      <c r="C3" s="21"/>
      <c r="D3" s="650"/>
      <c r="E3" s="650"/>
      <c r="F3" s="650"/>
      <c r="G3" s="668"/>
      <c r="H3" s="668"/>
      <c r="I3" s="668"/>
      <c r="J3" s="668"/>
      <c r="K3" s="668"/>
      <c r="L3" s="668"/>
      <c r="M3" s="668"/>
      <c r="N3" s="668"/>
      <c r="O3" s="37"/>
    </row>
    <row r="4" spans="1:15" s="2" customFormat="1" ht="20.25" customHeight="1" x14ac:dyDescent="0.2">
      <c r="A4" s="3"/>
      <c r="B4" s="18" t="s">
        <v>0</v>
      </c>
      <c r="C4" s="651" t="s">
        <v>1</v>
      </c>
      <c r="D4" s="652"/>
      <c r="E4" s="652"/>
      <c r="F4" s="653"/>
      <c r="G4" s="674" t="s">
        <v>33</v>
      </c>
      <c r="H4" s="675"/>
      <c r="I4" s="676" t="s">
        <v>34</v>
      </c>
      <c r="J4" s="677"/>
      <c r="K4" s="9" t="s">
        <v>4</v>
      </c>
      <c r="L4" s="10" t="s">
        <v>5</v>
      </c>
      <c r="M4" s="652" t="s">
        <v>6</v>
      </c>
      <c r="N4" s="654"/>
    </row>
    <row r="5" spans="1:15" ht="12" customHeight="1" x14ac:dyDescent="0.2">
      <c r="A5" s="3"/>
      <c r="B5" s="130"/>
      <c r="C5" s="131"/>
      <c r="D5" s="132"/>
      <c r="E5" s="132"/>
      <c r="F5" s="133"/>
      <c r="G5" s="134"/>
      <c r="H5" s="134"/>
      <c r="I5" s="289"/>
      <c r="J5" s="290"/>
      <c r="K5" s="135"/>
      <c r="L5" s="136"/>
      <c r="M5" s="8"/>
      <c r="N5" s="34"/>
    </row>
    <row r="6" spans="1:15" ht="12" customHeight="1" x14ac:dyDescent="0.2">
      <c r="A6" s="2"/>
      <c r="B6" s="49"/>
      <c r="C6" s="138" t="s">
        <v>48</v>
      </c>
      <c r="D6" s="58"/>
      <c r="E6" s="58"/>
      <c r="F6" s="59"/>
      <c r="G6" s="139"/>
      <c r="H6" s="139"/>
      <c r="I6" s="291"/>
      <c r="J6" s="292"/>
      <c r="K6" s="140"/>
      <c r="L6" s="141"/>
      <c r="M6" s="15"/>
      <c r="N6" s="19"/>
    </row>
    <row r="7" spans="1:15" ht="12" customHeight="1" x14ac:dyDescent="0.2">
      <c r="A7" s="2"/>
      <c r="B7" s="142"/>
      <c r="C7" s="143"/>
      <c r="D7" s="122"/>
      <c r="E7" s="122"/>
      <c r="F7" s="144"/>
      <c r="G7" s="145"/>
      <c r="H7" s="145"/>
      <c r="I7" s="293"/>
      <c r="J7" s="294"/>
      <c r="K7" s="146"/>
      <c r="L7" s="119"/>
      <c r="M7" s="6"/>
      <c r="N7" s="11"/>
    </row>
    <row r="8" spans="1:15" ht="12" customHeight="1" x14ac:dyDescent="0.2">
      <c r="A8" s="2"/>
      <c r="B8" s="49">
        <v>1</v>
      </c>
      <c r="C8" s="670" t="s">
        <v>49</v>
      </c>
      <c r="D8" s="671"/>
      <c r="E8" s="671"/>
      <c r="F8" s="672"/>
      <c r="G8" s="50">
        <v>1</v>
      </c>
      <c r="H8" s="51" t="s">
        <v>10</v>
      </c>
      <c r="I8" s="295">
        <v>1</v>
      </c>
      <c r="J8" s="296" t="s">
        <v>10</v>
      </c>
      <c r="K8" s="116"/>
      <c r="L8" s="117">
        <f>ROUNDDOWN(G8*I8*K8,0)</f>
        <v>0</v>
      </c>
      <c r="M8" s="15"/>
      <c r="N8" s="16"/>
    </row>
    <row r="9" spans="1:15" ht="12" customHeight="1" x14ac:dyDescent="0.2">
      <c r="A9" s="2"/>
      <c r="B9" s="142"/>
      <c r="C9" s="147"/>
      <c r="D9" s="40"/>
      <c r="E9" s="40"/>
      <c r="F9" s="148"/>
      <c r="G9" s="149"/>
      <c r="H9" s="150"/>
      <c r="I9" s="297"/>
      <c r="J9" s="298"/>
      <c r="K9" s="118"/>
      <c r="L9" s="119"/>
      <c r="M9" s="13"/>
      <c r="N9" s="14"/>
    </row>
    <row r="10" spans="1:15" ht="12" customHeight="1" x14ac:dyDescent="0.2">
      <c r="A10" s="2"/>
      <c r="B10" s="49"/>
      <c r="C10" s="670"/>
      <c r="D10" s="671"/>
      <c r="E10" s="671"/>
      <c r="F10" s="672"/>
      <c r="G10" s="50"/>
      <c r="H10" s="51"/>
      <c r="I10" s="295"/>
      <c r="J10" s="296"/>
      <c r="K10" s="116"/>
      <c r="L10" s="117">
        <f>ROUNDDOWN(G10*I10*K10,0)</f>
        <v>0</v>
      </c>
      <c r="M10" s="682"/>
      <c r="N10" s="683"/>
    </row>
    <row r="11" spans="1:15" ht="12" customHeight="1" x14ac:dyDescent="0.2">
      <c r="A11" s="2"/>
      <c r="B11" s="142"/>
      <c r="C11" s="45"/>
      <c r="D11" s="38"/>
      <c r="E11" s="38"/>
      <c r="F11" s="152"/>
      <c r="G11" s="145"/>
      <c r="H11" s="145"/>
      <c r="I11" s="293"/>
      <c r="J11" s="294"/>
      <c r="K11" s="118"/>
      <c r="L11" s="119"/>
      <c r="M11" s="13"/>
      <c r="N11" s="12"/>
    </row>
    <row r="12" spans="1:15" ht="12" customHeight="1" x14ac:dyDescent="0.2">
      <c r="A12" s="2"/>
      <c r="B12" s="49"/>
      <c r="C12" s="670"/>
      <c r="D12" s="671"/>
      <c r="E12" s="671"/>
      <c r="F12" s="672"/>
      <c r="G12" s="50"/>
      <c r="H12" s="51"/>
      <c r="I12" s="295"/>
      <c r="J12" s="296"/>
      <c r="K12" s="116"/>
      <c r="L12" s="117">
        <f>ROUNDDOWN(G12*I12*K12,0)</f>
        <v>0</v>
      </c>
      <c r="M12" s="15"/>
      <c r="N12" s="16"/>
    </row>
    <row r="13" spans="1:15" ht="12" customHeight="1" x14ac:dyDescent="0.2">
      <c r="A13" s="2"/>
      <c r="B13" s="142"/>
      <c r="C13" s="147"/>
      <c r="D13" s="40"/>
      <c r="E13" s="40"/>
      <c r="F13" s="148"/>
      <c r="G13" s="149"/>
      <c r="H13" s="150"/>
      <c r="I13" s="297"/>
      <c r="J13" s="298"/>
      <c r="K13" s="118"/>
      <c r="L13" s="119"/>
      <c r="M13" s="13"/>
      <c r="N13" s="14"/>
    </row>
    <row r="14" spans="1:15" ht="12" customHeight="1" x14ac:dyDescent="0.2">
      <c r="A14" s="2"/>
      <c r="B14" s="49"/>
      <c r="C14" s="670"/>
      <c r="D14" s="671"/>
      <c r="E14" s="671"/>
      <c r="F14" s="672"/>
      <c r="G14" s="50"/>
      <c r="H14" s="51"/>
      <c r="I14" s="295"/>
      <c r="J14" s="296"/>
      <c r="K14" s="116"/>
      <c r="L14" s="117">
        <f>ROUNDDOWN(G14*I14*K14,0)</f>
        <v>0</v>
      </c>
      <c r="M14" s="15"/>
      <c r="N14" s="16"/>
    </row>
    <row r="15" spans="1:15" ht="12" customHeight="1" x14ac:dyDescent="0.2">
      <c r="A15" s="2"/>
      <c r="B15" s="142"/>
      <c r="C15" s="45"/>
      <c r="D15" s="38"/>
      <c r="E15" s="38"/>
      <c r="F15" s="152"/>
      <c r="G15" s="149"/>
      <c r="H15" s="150"/>
      <c r="I15" s="297"/>
      <c r="J15" s="298"/>
      <c r="K15" s="118"/>
      <c r="L15" s="119"/>
      <c r="M15" s="13"/>
      <c r="N15" s="14"/>
    </row>
    <row r="16" spans="1:15" ht="12" customHeight="1" x14ac:dyDescent="0.2">
      <c r="A16" s="2"/>
      <c r="B16" s="49"/>
      <c r="C16" s="670"/>
      <c r="D16" s="671"/>
      <c r="E16" s="671"/>
      <c r="F16" s="672"/>
      <c r="G16" s="50"/>
      <c r="H16" s="51"/>
      <c r="I16" s="295"/>
      <c r="J16" s="296"/>
      <c r="K16" s="116"/>
      <c r="L16" s="117">
        <f>ROUNDDOWN(G16*I16*K16,0)</f>
        <v>0</v>
      </c>
      <c r="M16" s="680"/>
      <c r="N16" s="681"/>
    </row>
    <row r="17" spans="1:14" ht="12" customHeight="1" x14ac:dyDescent="0.2">
      <c r="A17" s="2"/>
      <c r="B17" s="142"/>
      <c r="C17" s="147"/>
      <c r="D17" s="40"/>
      <c r="E17" s="40"/>
      <c r="F17" s="148"/>
      <c r="G17" s="149"/>
      <c r="H17" s="150"/>
      <c r="I17" s="297"/>
      <c r="J17" s="298"/>
      <c r="K17" s="118"/>
      <c r="L17" s="119"/>
      <c r="M17" s="13"/>
      <c r="N17" s="14"/>
    </row>
    <row r="18" spans="1:14" ht="12" customHeight="1" x14ac:dyDescent="0.2">
      <c r="A18" s="2"/>
      <c r="B18" s="49"/>
      <c r="C18" s="670"/>
      <c r="D18" s="671"/>
      <c r="E18" s="671"/>
      <c r="F18" s="672"/>
      <c r="G18" s="50"/>
      <c r="H18" s="51"/>
      <c r="I18" s="295"/>
      <c r="J18" s="296"/>
      <c r="K18" s="116"/>
      <c r="L18" s="117">
        <f>ROUNDDOWN(G18*I18*K18,0)</f>
        <v>0</v>
      </c>
      <c r="M18" s="682"/>
      <c r="N18" s="683"/>
    </row>
    <row r="19" spans="1:14" ht="12" customHeight="1" x14ac:dyDescent="0.2">
      <c r="A19" s="2"/>
      <c r="B19" s="142"/>
      <c r="C19" s="45"/>
      <c r="D19" s="38"/>
      <c r="E19" s="38"/>
      <c r="F19" s="152"/>
      <c r="G19" s="153"/>
      <c r="H19" s="154"/>
      <c r="I19" s="277"/>
      <c r="J19" s="299"/>
      <c r="K19" s="118"/>
      <c r="L19" s="119"/>
      <c r="M19" s="25"/>
      <c r="N19" s="26"/>
    </row>
    <row r="20" spans="1:14" ht="12" customHeight="1" x14ac:dyDescent="0.2">
      <c r="A20" s="2"/>
      <c r="B20" s="49"/>
      <c r="C20" s="670"/>
      <c r="D20" s="671"/>
      <c r="E20" s="671"/>
      <c r="F20" s="672"/>
      <c r="G20" s="50"/>
      <c r="H20" s="51"/>
      <c r="I20" s="295"/>
      <c r="J20" s="296"/>
      <c r="K20" s="116"/>
      <c r="L20" s="117">
        <f>ROUNDDOWN(G20*I20*K20,0)</f>
        <v>0</v>
      </c>
      <c r="M20" s="680"/>
      <c r="N20" s="681"/>
    </row>
    <row r="21" spans="1:14" ht="12" customHeight="1" x14ac:dyDescent="0.2">
      <c r="A21" s="2"/>
      <c r="B21" s="142"/>
      <c r="C21" s="147"/>
      <c r="D21" s="40"/>
      <c r="E21" s="40"/>
      <c r="F21" s="148"/>
      <c r="G21" s="156"/>
      <c r="H21" s="156"/>
      <c r="I21" s="300"/>
      <c r="J21" s="301"/>
      <c r="K21" s="118"/>
      <c r="L21" s="119"/>
      <c r="M21" s="23"/>
      <c r="N21" s="24"/>
    </row>
    <row r="22" spans="1:14" ht="12" customHeight="1" x14ac:dyDescent="0.2">
      <c r="A22" s="2"/>
      <c r="B22" s="49"/>
      <c r="C22" s="670"/>
      <c r="D22" s="671"/>
      <c r="E22" s="671"/>
      <c r="F22" s="672"/>
      <c r="G22" s="60"/>
      <c r="H22" s="60"/>
      <c r="I22" s="302"/>
      <c r="J22" s="303"/>
      <c r="K22" s="116"/>
      <c r="L22" s="117">
        <f>ROUNDDOWN(G22*K22,0)</f>
        <v>0</v>
      </c>
      <c r="M22" s="15"/>
      <c r="N22" s="16"/>
    </row>
    <row r="23" spans="1:14" ht="12" customHeight="1" x14ac:dyDescent="0.2">
      <c r="A23" s="2"/>
      <c r="B23" s="142"/>
      <c r="C23" s="52"/>
      <c r="D23" s="53"/>
      <c r="E23" s="53"/>
      <c r="F23" s="54"/>
      <c r="G23" s="156"/>
      <c r="H23" s="156"/>
      <c r="I23" s="300"/>
      <c r="J23" s="301"/>
      <c r="K23" s="118"/>
      <c r="L23" s="119"/>
      <c r="M23" s="13"/>
      <c r="N23" s="14"/>
    </row>
    <row r="24" spans="1:14" ht="12" customHeight="1" x14ac:dyDescent="0.2">
      <c r="A24" s="2"/>
      <c r="B24" s="49"/>
      <c r="C24" s="57"/>
      <c r="D24" s="58"/>
      <c r="E24" s="58"/>
      <c r="F24" s="59"/>
      <c r="G24" s="60"/>
      <c r="H24" s="60"/>
      <c r="I24" s="302"/>
      <c r="J24" s="303"/>
      <c r="K24" s="116"/>
      <c r="L24" s="117">
        <f>ROUNDDOWN(G24*K24,0)</f>
        <v>0</v>
      </c>
      <c r="M24" s="15"/>
      <c r="N24" s="19"/>
    </row>
    <row r="25" spans="1:14" ht="12" customHeight="1" x14ac:dyDescent="0.2">
      <c r="A25" s="2"/>
      <c r="B25" s="142"/>
      <c r="C25" s="52"/>
      <c r="D25" s="53"/>
      <c r="E25" s="53"/>
      <c r="F25" s="54"/>
      <c r="G25" s="55"/>
      <c r="H25" s="55"/>
      <c r="I25" s="304"/>
      <c r="J25" s="305"/>
      <c r="K25" s="118"/>
      <c r="L25" s="119"/>
      <c r="M25" s="13"/>
      <c r="N25" s="14"/>
    </row>
    <row r="26" spans="1:14" ht="12" customHeight="1" x14ac:dyDescent="0.2">
      <c r="A26" s="2"/>
      <c r="B26" s="49"/>
      <c r="C26" s="57"/>
      <c r="D26" s="58"/>
      <c r="E26" s="58"/>
      <c r="F26" s="59"/>
      <c r="G26" s="60"/>
      <c r="H26" s="60"/>
      <c r="I26" s="302"/>
      <c r="J26" s="303"/>
      <c r="K26" s="116"/>
      <c r="L26" s="117">
        <f>ROUNDDOWN(G26*K26,0)</f>
        <v>0</v>
      </c>
      <c r="M26" s="15"/>
      <c r="N26" s="16"/>
    </row>
    <row r="27" spans="1:14" ht="12" customHeight="1" x14ac:dyDescent="0.2">
      <c r="A27" s="2"/>
      <c r="B27" s="142"/>
      <c r="C27" s="52"/>
      <c r="D27" s="53"/>
      <c r="E27" s="53"/>
      <c r="F27" s="54"/>
      <c r="G27" s="55"/>
      <c r="H27" s="55"/>
      <c r="I27" s="304"/>
      <c r="J27" s="305"/>
      <c r="K27" s="118"/>
      <c r="L27" s="119"/>
      <c r="M27" s="13"/>
      <c r="N27" s="14"/>
    </row>
    <row r="28" spans="1:14" ht="12" customHeight="1" x14ac:dyDescent="0.2">
      <c r="A28" s="2"/>
      <c r="B28" s="49"/>
      <c r="C28" s="57"/>
      <c r="D28" s="58"/>
      <c r="E28" s="58"/>
      <c r="F28" s="59"/>
      <c r="G28" s="60"/>
      <c r="H28" s="60"/>
      <c r="I28" s="302"/>
      <c r="J28" s="303"/>
      <c r="K28" s="116"/>
      <c r="L28" s="117">
        <f>ROUNDDOWN(G28*K28,0)</f>
        <v>0</v>
      </c>
      <c r="M28" s="15"/>
      <c r="N28" s="16"/>
    </row>
    <row r="29" spans="1:14" ht="12" customHeight="1" x14ac:dyDescent="0.2">
      <c r="A29" s="2"/>
      <c r="B29" s="62"/>
      <c r="C29" s="52"/>
      <c r="D29" s="53"/>
      <c r="E29" s="53"/>
      <c r="F29" s="54"/>
      <c r="G29" s="55"/>
      <c r="H29" s="55"/>
      <c r="I29" s="304"/>
      <c r="J29" s="305"/>
      <c r="K29" s="120"/>
      <c r="L29" s="121">
        <f>SUM(L5,L6,L9,L11,L13,L15)</f>
        <v>0</v>
      </c>
      <c r="M29" s="13"/>
      <c r="N29" s="14"/>
    </row>
    <row r="30" spans="1:14" ht="12" customHeight="1" x14ac:dyDescent="0.2">
      <c r="A30" s="2"/>
      <c r="B30" s="49"/>
      <c r="C30" s="57"/>
      <c r="D30" s="58"/>
      <c r="E30" s="58"/>
      <c r="F30" s="59"/>
      <c r="G30" s="60"/>
      <c r="H30" s="64"/>
      <c r="I30" s="306"/>
      <c r="J30" s="307"/>
      <c r="K30" s="116"/>
      <c r="L30" s="117"/>
      <c r="M30" s="15"/>
      <c r="N30" s="16"/>
    </row>
    <row r="31" spans="1:14" ht="12" customHeight="1" x14ac:dyDescent="0.2">
      <c r="A31" s="2"/>
      <c r="B31" s="62"/>
      <c r="C31" s="157"/>
      <c r="D31" s="53"/>
      <c r="E31" s="53"/>
      <c r="F31" s="54"/>
      <c r="G31" s="55"/>
      <c r="H31" s="55"/>
      <c r="I31" s="304"/>
      <c r="J31" s="305"/>
      <c r="K31" s="120"/>
      <c r="L31" s="121"/>
      <c r="M31" s="13"/>
      <c r="N31" s="14"/>
    </row>
    <row r="32" spans="1:14" ht="12" customHeight="1" x14ac:dyDescent="0.2">
      <c r="A32" s="2"/>
      <c r="B32" s="49"/>
      <c r="C32" s="57"/>
      <c r="D32" s="58"/>
      <c r="E32" s="58"/>
      <c r="F32" s="59"/>
      <c r="G32" s="60"/>
      <c r="H32" s="64"/>
      <c r="I32" s="306"/>
      <c r="J32" s="307"/>
      <c r="K32" s="116"/>
      <c r="L32" s="117"/>
      <c r="M32" s="15"/>
      <c r="N32" s="16"/>
    </row>
    <row r="33" spans="1:14" ht="12" customHeight="1" x14ac:dyDescent="0.2">
      <c r="A33" s="2"/>
      <c r="B33" s="62"/>
      <c r="C33" s="52"/>
      <c r="D33" s="53"/>
      <c r="E33" s="53"/>
      <c r="F33" s="54"/>
      <c r="G33" s="55"/>
      <c r="H33" s="55"/>
      <c r="I33" s="304"/>
      <c r="J33" s="305"/>
      <c r="K33" s="120"/>
      <c r="L33" s="121"/>
      <c r="M33" s="13"/>
      <c r="N33" s="14"/>
    </row>
    <row r="34" spans="1:14" ht="12" customHeight="1" x14ac:dyDescent="0.2">
      <c r="A34" s="2"/>
      <c r="B34" s="49"/>
      <c r="C34" s="57"/>
      <c r="D34" s="58"/>
      <c r="E34" s="58"/>
      <c r="F34" s="59"/>
      <c r="G34" s="50"/>
      <c r="H34" s="158"/>
      <c r="I34" s="308"/>
      <c r="J34" s="309"/>
      <c r="K34" s="116"/>
      <c r="L34" s="117"/>
      <c r="M34" s="15"/>
      <c r="N34" s="16"/>
    </row>
    <row r="35" spans="1:14" ht="12" customHeight="1" x14ac:dyDescent="0.2">
      <c r="A35" s="2"/>
      <c r="B35" s="62"/>
      <c r="C35" s="52"/>
      <c r="D35" s="53"/>
      <c r="E35" s="53"/>
      <c r="F35" s="54"/>
      <c r="G35" s="149"/>
      <c r="H35" s="149"/>
      <c r="I35" s="297"/>
      <c r="J35" s="287"/>
      <c r="K35" s="120"/>
      <c r="L35" s="160"/>
      <c r="M35" s="13"/>
      <c r="N35" s="14"/>
    </row>
    <row r="36" spans="1:14" ht="12" customHeight="1" x14ac:dyDescent="0.2">
      <c r="A36" s="2"/>
      <c r="B36" s="49"/>
      <c r="C36" s="57"/>
      <c r="D36" s="58"/>
      <c r="E36" s="58"/>
      <c r="F36" s="59"/>
      <c r="G36" s="50"/>
      <c r="H36" s="158"/>
      <c r="I36" s="308"/>
      <c r="J36" s="309"/>
      <c r="K36" s="116"/>
      <c r="L36" s="117"/>
      <c r="M36" s="15"/>
      <c r="N36" s="16"/>
    </row>
    <row r="37" spans="1:14" ht="12" customHeight="1" x14ac:dyDescent="0.2">
      <c r="A37" s="2"/>
      <c r="B37" s="62"/>
      <c r="C37" s="157"/>
      <c r="D37" s="53"/>
      <c r="E37" s="53"/>
      <c r="F37" s="54"/>
      <c r="G37" s="149"/>
      <c r="H37" s="149"/>
      <c r="I37" s="297"/>
      <c r="J37" s="287"/>
      <c r="K37" s="284"/>
      <c r="L37" s="121">
        <f>INT(L29*0.9*0.58)</f>
        <v>0</v>
      </c>
      <c r="M37" s="13"/>
      <c r="N37" s="14"/>
    </row>
    <row r="38" spans="1:14" ht="12" customHeight="1" x14ac:dyDescent="0.2">
      <c r="A38" s="2"/>
      <c r="B38" s="49"/>
      <c r="C38" s="138"/>
      <c r="D38" s="58"/>
      <c r="E38" s="161"/>
      <c r="F38" s="59"/>
      <c r="G38" s="50"/>
      <c r="H38" s="50"/>
      <c r="I38" s="295"/>
      <c r="J38" s="288"/>
      <c r="K38" s="285"/>
      <c r="L38" s="117"/>
      <c r="M38" s="17"/>
      <c r="N38" s="16"/>
    </row>
    <row r="39" spans="1:14" ht="12" customHeight="1" x14ac:dyDescent="0.2">
      <c r="A39" s="2"/>
      <c r="B39" s="142"/>
      <c r="C39" s="143"/>
      <c r="D39" s="122"/>
      <c r="E39" s="122"/>
      <c r="F39" s="144"/>
      <c r="G39" s="162"/>
      <c r="H39" s="162"/>
      <c r="I39" s="310"/>
      <c r="J39" s="311"/>
      <c r="K39" s="164"/>
      <c r="L39" s="165"/>
      <c r="M39" s="6"/>
      <c r="N39" s="11"/>
    </row>
    <row r="40" spans="1:14" ht="12" customHeight="1" x14ac:dyDescent="0.2">
      <c r="A40" s="2"/>
      <c r="B40" s="166"/>
      <c r="C40" s="167"/>
      <c r="D40" s="168" t="s">
        <v>11</v>
      </c>
      <c r="E40" s="168"/>
      <c r="F40" s="169"/>
      <c r="G40" s="170"/>
      <c r="H40" s="170"/>
      <c r="I40" s="270"/>
      <c r="J40" s="312"/>
      <c r="K40" s="286"/>
      <c r="L40" s="173">
        <f>SUM(L8:L38)</f>
        <v>0</v>
      </c>
      <c r="M40" s="4"/>
      <c r="N40" s="5"/>
    </row>
    <row r="41" spans="1:14" ht="12" customHeight="1" x14ac:dyDescent="0.2">
      <c r="B41" s="175"/>
      <c r="C41" s="175"/>
      <c r="D41" s="175"/>
      <c r="E41" s="175"/>
      <c r="F41" s="175"/>
      <c r="G41" s="673"/>
      <c r="H41" s="673"/>
      <c r="I41" s="673"/>
      <c r="J41" s="673"/>
      <c r="K41" s="175"/>
      <c r="L41" s="175"/>
      <c r="N41" s="7"/>
    </row>
  </sheetData>
  <dataConsolidate/>
  <mergeCells count="19">
    <mergeCell ref="D2:F3"/>
    <mergeCell ref="C4:F4"/>
    <mergeCell ref="G4:H4"/>
    <mergeCell ref="I4:J4"/>
    <mergeCell ref="M4:N4"/>
    <mergeCell ref="G2:N3"/>
    <mergeCell ref="G41:J41"/>
    <mergeCell ref="C8:F8"/>
    <mergeCell ref="C10:F10"/>
    <mergeCell ref="M10:N10"/>
    <mergeCell ref="C12:F12"/>
    <mergeCell ref="C14:F14"/>
    <mergeCell ref="C16:F16"/>
    <mergeCell ref="M16:N16"/>
    <mergeCell ref="C18:F18"/>
    <mergeCell ref="M18:N18"/>
    <mergeCell ref="C20:F20"/>
    <mergeCell ref="M20:N20"/>
    <mergeCell ref="C22:F22"/>
  </mergeCells>
  <phoneticPr fontId="2"/>
  <pageMargins left="0.70866141732283472" right="0.70866141732283472" top="0.98425196850393704" bottom="0.59055118110236227" header="0.51181102362204722" footer="0.31496062992125984"/>
  <pageSetup paperSize="9" scale="94" orientation="landscape" useFirstPageNumber="1" horizont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BA56A-F10C-8F49-B77C-E2D21FAEF01B}">
  <dimension ref="A2:O41"/>
  <sheetViews>
    <sheetView view="pageBreakPreview" zoomScale="110" zoomScaleNormal="100" zoomScaleSheetLayoutView="110" workbookViewId="0">
      <selection activeCell="K25" sqref="K25"/>
    </sheetView>
  </sheetViews>
  <sheetFormatPr defaultColWidth="9" defaultRowHeight="12" customHeight="1" x14ac:dyDescent="0.2"/>
  <cols>
    <col min="1" max="1" width="3.33203125" style="1" customWidth="1"/>
    <col min="2" max="2" width="5.33203125" style="1" customWidth="1"/>
    <col min="3" max="6" width="11.6640625" style="1" customWidth="1"/>
    <col min="7" max="8" width="6.6640625" style="35" customWidth="1"/>
    <col min="9" max="10" width="6.6640625" style="114" customWidth="1"/>
    <col min="11" max="11" width="14.33203125" style="1" bestFit="1" customWidth="1"/>
    <col min="12" max="12" width="13.6640625" style="1" customWidth="1"/>
    <col min="13" max="13" width="15.109375" style="1" customWidth="1"/>
    <col min="14" max="14" width="14.44140625" style="1" customWidth="1"/>
    <col min="15" max="15" width="2.33203125" style="1" customWidth="1"/>
    <col min="16" max="16384" width="9" style="1"/>
  </cols>
  <sheetData>
    <row r="2" spans="1:15" ht="12" customHeight="1" x14ac:dyDescent="0.2">
      <c r="B2" s="20"/>
      <c r="C2" s="21"/>
      <c r="D2" s="649" t="s">
        <v>310</v>
      </c>
      <c r="E2" s="649"/>
      <c r="F2" s="649"/>
      <c r="G2" s="667" t="s">
        <v>50</v>
      </c>
      <c r="H2" s="667"/>
      <c r="I2" s="667"/>
      <c r="J2" s="667"/>
      <c r="K2" s="667"/>
      <c r="L2" s="667"/>
      <c r="M2" s="667"/>
      <c r="N2" s="667"/>
      <c r="O2" s="37"/>
    </row>
    <row r="3" spans="1:15" ht="12" customHeight="1" x14ac:dyDescent="0.2">
      <c r="A3" s="2"/>
      <c r="B3" s="22"/>
      <c r="C3" s="21"/>
      <c r="D3" s="650"/>
      <c r="E3" s="650"/>
      <c r="F3" s="650"/>
      <c r="G3" s="668"/>
      <c r="H3" s="668"/>
      <c r="I3" s="668"/>
      <c r="J3" s="668"/>
      <c r="K3" s="668"/>
      <c r="L3" s="668"/>
      <c r="M3" s="668"/>
      <c r="N3" s="668"/>
      <c r="O3" s="37"/>
    </row>
    <row r="4" spans="1:15" s="2" customFormat="1" ht="20.25" customHeight="1" x14ac:dyDescent="0.2">
      <c r="A4" s="3"/>
      <c r="B4" s="18" t="s">
        <v>0</v>
      </c>
      <c r="C4" s="651" t="s">
        <v>1</v>
      </c>
      <c r="D4" s="652"/>
      <c r="E4" s="652"/>
      <c r="F4" s="653"/>
      <c r="G4" s="674" t="s">
        <v>33</v>
      </c>
      <c r="H4" s="675"/>
      <c r="I4" s="676" t="s">
        <v>34</v>
      </c>
      <c r="J4" s="677"/>
      <c r="K4" s="9" t="s">
        <v>4</v>
      </c>
      <c r="L4" s="10" t="s">
        <v>5</v>
      </c>
      <c r="M4" s="652" t="s">
        <v>6</v>
      </c>
      <c r="N4" s="654"/>
    </row>
    <row r="5" spans="1:15" ht="12" customHeight="1" x14ac:dyDescent="0.2">
      <c r="A5" s="3"/>
      <c r="B5" s="130"/>
      <c r="C5" s="131"/>
      <c r="D5" s="132"/>
      <c r="E5" s="132"/>
      <c r="F5" s="133"/>
      <c r="G5" s="134"/>
      <c r="H5" s="134"/>
      <c r="I5" s="289"/>
      <c r="J5" s="290"/>
      <c r="K5" s="135"/>
      <c r="L5" s="136"/>
      <c r="M5" s="132"/>
      <c r="N5" s="137"/>
    </row>
    <row r="6" spans="1:15" ht="12" customHeight="1" x14ac:dyDescent="0.2">
      <c r="A6" s="2"/>
      <c r="B6" s="49"/>
      <c r="C6" s="138" t="s">
        <v>51</v>
      </c>
      <c r="D6" s="58"/>
      <c r="E6" s="58"/>
      <c r="F6" s="59"/>
      <c r="G6" s="139"/>
      <c r="H6" s="139"/>
      <c r="I6" s="291"/>
      <c r="J6" s="292"/>
      <c r="K6" s="140"/>
      <c r="L6" s="141"/>
      <c r="M6" s="58"/>
      <c r="N6" s="129"/>
    </row>
    <row r="7" spans="1:15" ht="12" customHeight="1" x14ac:dyDescent="0.2">
      <c r="A7" s="2"/>
      <c r="B7" s="142"/>
      <c r="C7" s="143"/>
      <c r="D7" s="122"/>
      <c r="E7" s="122"/>
      <c r="F7" s="144"/>
      <c r="G7" s="145"/>
      <c r="H7" s="145"/>
      <c r="I7" s="293"/>
      <c r="J7" s="294"/>
      <c r="K7" s="146"/>
      <c r="L7" s="119"/>
      <c r="M7" s="122"/>
      <c r="N7" s="123"/>
    </row>
    <row r="8" spans="1:15" ht="12" customHeight="1" x14ac:dyDescent="0.2">
      <c r="A8" s="2"/>
      <c r="B8" s="49">
        <v>1</v>
      </c>
      <c r="C8" s="670" t="s">
        <v>53</v>
      </c>
      <c r="D8" s="671"/>
      <c r="E8" s="671"/>
      <c r="F8" s="672"/>
      <c r="G8" s="50">
        <v>1</v>
      </c>
      <c r="H8" s="51" t="s">
        <v>10</v>
      </c>
      <c r="I8" s="295">
        <v>1</v>
      </c>
      <c r="J8" s="296" t="s">
        <v>10</v>
      </c>
      <c r="K8" s="116">
        <f ca="1">'明細書１号-７-１'!L40</f>
        <v>0</v>
      </c>
      <c r="L8" s="117">
        <f ca="1">ROUNDDOWN(G8*I8*K8,0)</f>
        <v>0</v>
      </c>
      <c r="M8" s="670" t="s">
        <v>420</v>
      </c>
      <c r="N8" s="678"/>
    </row>
    <row r="9" spans="1:15" ht="12" customHeight="1" x14ac:dyDescent="0.2">
      <c r="A9" s="2"/>
      <c r="B9" s="142"/>
      <c r="C9" s="147"/>
      <c r="D9" s="40"/>
      <c r="E9" s="40"/>
      <c r="F9" s="148"/>
      <c r="G9" s="149"/>
      <c r="H9" s="150"/>
      <c r="I9" s="297"/>
      <c r="J9" s="298"/>
      <c r="K9" s="118"/>
      <c r="L9" s="119"/>
      <c r="M9" s="53"/>
      <c r="N9" s="56"/>
    </row>
    <row r="10" spans="1:15" ht="12" customHeight="1" x14ac:dyDescent="0.2">
      <c r="A10" s="2"/>
      <c r="B10" s="49">
        <v>2</v>
      </c>
      <c r="C10" s="670" t="s">
        <v>54</v>
      </c>
      <c r="D10" s="671"/>
      <c r="E10" s="671"/>
      <c r="F10" s="672"/>
      <c r="G10" s="50">
        <v>1</v>
      </c>
      <c r="H10" s="51" t="s">
        <v>10</v>
      </c>
      <c r="I10" s="295">
        <f ca="1">'別紙（運行管理要員人件費詳細）'!C135</f>
        <v>222</v>
      </c>
      <c r="J10" s="296" t="s">
        <v>30</v>
      </c>
      <c r="K10" s="116"/>
      <c r="L10" s="117">
        <f ca="1">ROUNDDOWN(G10*I10*K10,0)</f>
        <v>0</v>
      </c>
      <c r="M10" s="684"/>
      <c r="N10" s="685"/>
    </row>
    <row r="11" spans="1:15" ht="12" customHeight="1" x14ac:dyDescent="0.2">
      <c r="A11" s="2"/>
      <c r="B11" s="142"/>
      <c r="C11" s="45"/>
      <c r="D11" s="38"/>
      <c r="E11" s="38"/>
      <c r="F11" s="152"/>
      <c r="G11" s="145"/>
      <c r="H11" s="145"/>
      <c r="I11" s="293"/>
      <c r="J11" s="294"/>
      <c r="K11" s="118"/>
      <c r="L11" s="119"/>
      <c r="M11" s="53"/>
      <c r="N11" s="124"/>
    </row>
    <row r="12" spans="1:15" ht="12" customHeight="1" x14ac:dyDescent="0.2">
      <c r="A12" s="2"/>
      <c r="B12" s="49">
        <v>3</v>
      </c>
      <c r="C12" s="670" t="s">
        <v>57</v>
      </c>
      <c r="D12" s="671"/>
      <c r="E12" s="671"/>
      <c r="F12" s="672"/>
      <c r="G12" s="50">
        <v>1</v>
      </c>
      <c r="H12" s="51" t="s">
        <v>10</v>
      </c>
      <c r="I12" s="295">
        <v>1</v>
      </c>
      <c r="J12" s="296" t="s">
        <v>10</v>
      </c>
      <c r="K12" s="116">
        <f ca="1">'明細書１号-７-２'!L40</f>
        <v>0</v>
      </c>
      <c r="L12" s="117">
        <f ca="1">ROUNDDOWN(G12*I12*K12,0)</f>
        <v>0</v>
      </c>
      <c r="M12" s="670" t="s">
        <v>421</v>
      </c>
      <c r="N12" s="678"/>
    </row>
    <row r="13" spans="1:15" ht="12" customHeight="1" x14ac:dyDescent="0.2">
      <c r="A13" s="2"/>
      <c r="B13" s="142"/>
      <c r="C13" s="147"/>
      <c r="D13" s="40"/>
      <c r="E13" s="40"/>
      <c r="F13" s="148"/>
      <c r="G13" s="149"/>
      <c r="H13" s="150"/>
      <c r="I13" s="297"/>
      <c r="J13" s="298"/>
      <c r="K13" s="118"/>
      <c r="L13" s="119"/>
      <c r="M13" s="53"/>
      <c r="N13" s="56"/>
    </row>
    <row r="14" spans="1:15" ht="12" customHeight="1" x14ac:dyDescent="0.2">
      <c r="A14" s="2"/>
      <c r="B14" s="49">
        <v>4</v>
      </c>
      <c r="C14" s="670" t="s">
        <v>123</v>
      </c>
      <c r="D14" s="671"/>
      <c r="E14" s="671"/>
      <c r="F14" s="672"/>
      <c r="G14" s="50">
        <f ca="1">'別紙（運行管理要員人件費詳細）'!C135</f>
        <v>222</v>
      </c>
      <c r="H14" s="51" t="s">
        <v>58</v>
      </c>
      <c r="I14" s="295">
        <v>1</v>
      </c>
      <c r="J14" s="296" t="s">
        <v>56</v>
      </c>
      <c r="K14" s="116"/>
      <c r="L14" s="117">
        <f ca="1">ROUNDDOWN(G14*I14*K14,0)</f>
        <v>0</v>
      </c>
      <c r="M14" s="670" t="s">
        <v>464</v>
      </c>
      <c r="N14" s="678"/>
    </row>
    <row r="15" spans="1:15" ht="12" customHeight="1" x14ac:dyDescent="0.2">
      <c r="A15" s="2"/>
      <c r="B15" s="142"/>
      <c r="C15" s="45"/>
      <c r="D15" s="38"/>
      <c r="E15" s="38"/>
      <c r="F15" s="152"/>
      <c r="G15" s="149"/>
      <c r="H15" s="150"/>
      <c r="I15" s="297"/>
      <c r="J15" s="298"/>
      <c r="K15" s="118"/>
      <c r="L15" s="119"/>
      <c r="M15" s="53"/>
      <c r="N15" s="56"/>
    </row>
    <row r="16" spans="1:15" ht="12" customHeight="1" x14ac:dyDescent="0.2">
      <c r="A16" s="2"/>
      <c r="B16" s="49">
        <v>5</v>
      </c>
      <c r="C16" s="670" t="s">
        <v>124</v>
      </c>
      <c r="D16" s="671"/>
      <c r="E16" s="671"/>
      <c r="F16" s="672"/>
      <c r="G16" s="50">
        <v>1</v>
      </c>
      <c r="H16" s="51" t="s">
        <v>10</v>
      </c>
      <c r="I16" s="295">
        <v>1</v>
      </c>
      <c r="J16" s="296" t="s">
        <v>10</v>
      </c>
      <c r="K16" s="116">
        <f>'明細書１号-７-３'!L40</f>
        <v>0</v>
      </c>
      <c r="L16" s="117">
        <f>ROUNDDOWN(G16*I16*K16,0)</f>
        <v>0</v>
      </c>
      <c r="M16" s="670" t="s">
        <v>422</v>
      </c>
      <c r="N16" s="678"/>
    </row>
    <row r="17" spans="1:14" ht="12" customHeight="1" x14ac:dyDescent="0.2">
      <c r="A17" s="2"/>
      <c r="B17" s="142"/>
      <c r="C17" s="147"/>
      <c r="D17" s="40"/>
      <c r="E17" s="40"/>
      <c r="F17" s="148"/>
      <c r="G17" s="149"/>
      <c r="H17" s="150"/>
      <c r="I17" s="297"/>
      <c r="J17" s="298"/>
      <c r="K17" s="118"/>
      <c r="L17" s="119"/>
      <c r="M17" s="53"/>
      <c r="N17" s="56"/>
    </row>
    <row r="18" spans="1:14" ht="12" customHeight="1" x14ac:dyDescent="0.2">
      <c r="A18" s="2"/>
      <c r="B18" s="49">
        <v>6</v>
      </c>
      <c r="C18" s="670" t="s">
        <v>127</v>
      </c>
      <c r="D18" s="671"/>
      <c r="E18" s="671"/>
      <c r="F18" s="672"/>
      <c r="G18" s="50">
        <v>1</v>
      </c>
      <c r="H18" s="51" t="s">
        <v>55</v>
      </c>
      <c r="I18" s="344">
        <v>11</v>
      </c>
      <c r="J18" s="296" t="s">
        <v>56</v>
      </c>
      <c r="K18" s="116"/>
      <c r="L18" s="117">
        <f>ROUNDDOWN(G18*I18*K18,0)</f>
        <v>0</v>
      </c>
      <c r="M18" s="670" t="s">
        <v>128</v>
      </c>
      <c r="N18" s="678"/>
    </row>
    <row r="19" spans="1:14" ht="12" customHeight="1" x14ac:dyDescent="0.2">
      <c r="A19" s="2"/>
      <c r="B19" s="142"/>
      <c r="C19" s="45"/>
      <c r="D19" s="38"/>
      <c r="E19" s="38"/>
      <c r="F19" s="152"/>
      <c r="G19" s="153"/>
      <c r="H19" s="154"/>
      <c r="I19" s="277"/>
      <c r="J19" s="299"/>
      <c r="K19" s="118"/>
      <c r="L19" s="119"/>
      <c r="M19" s="125"/>
      <c r="N19" s="126"/>
    </row>
    <row r="20" spans="1:14" ht="12" customHeight="1" x14ac:dyDescent="0.2">
      <c r="A20" s="2"/>
      <c r="B20" s="49">
        <v>7</v>
      </c>
      <c r="C20" s="670" t="s">
        <v>125</v>
      </c>
      <c r="D20" s="671"/>
      <c r="E20" s="671"/>
      <c r="F20" s="672"/>
      <c r="G20" s="50">
        <v>1</v>
      </c>
      <c r="H20" s="51" t="s">
        <v>10</v>
      </c>
      <c r="I20" s="295">
        <v>1</v>
      </c>
      <c r="J20" s="296" t="s">
        <v>10</v>
      </c>
      <c r="K20" s="116">
        <f>'明細書１号-７-４'!L40</f>
        <v>0</v>
      </c>
      <c r="L20" s="117">
        <f>ROUNDDOWN(G20*I20*K20,0)</f>
        <v>0</v>
      </c>
      <c r="M20" s="670" t="s">
        <v>423</v>
      </c>
      <c r="N20" s="678"/>
    </row>
    <row r="21" spans="1:14" ht="12" customHeight="1" x14ac:dyDescent="0.2">
      <c r="A21" s="2"/>
      <c r="B21" s="142"/>
      <c r="C21" s="147"/>
      <c r="D21" s="40"/>
      <c r="E21" s="40"/>
      <c r="F21" s="148"/>
      <c r="G21" s="156"/>
      <c r="H21" s="156"/>
      <c r="I21" s="300"/>
      <c r="J21" s="301"/>
      <c r="K21" s="118"/>
      <c r="L21" s="119"/>
      <c r="M21" s="127"/>
      <c r="N21" s="128"/>
    </row>
    <row r="22" spans="1:14" ht="12" customHeight="1" x14ac:dyDescent="0.2">
      <c r="A22" s="2"/>
      <c r="B22" s="49">
        <v>8</v>
      </c>
      <c r="C22" s="670" t="s">
        <v>126</v>
      </c>
      <c r="D22" s="671"/>
      <c r="E22" s="671"/>
      <c r="F22" s="672"/>
      <c r="G22" s="50">
        <v>1</v>
      </c>
      <c r="H22" s="51" t="s">
        <v>10</v>
      </c>
      <c r="I22" s="295">
        <v>1</v>
      </c>
      <c r="J22" s="296" t="s">
        <v>10</v>
      </c>
      <c r="K22" s="116">
        <f>'明細書１号-７-５'!L40</f>
        <v>0</v>
      </c>
      <c r="L22" s="117">
        <f>ROUNDDOWN(G22*K22,0)</f>
        <v>0</v>
      </c>
      <c r="M22" s="670" t="s">
        <v>424</v>
      </c>
      <c r="N22" s="678"/>
    </row>
    <row r="23" spans="1:14" ht="12" customHeight="1" x14ac:dyDescent="0.2">
      <c r="A23" s="2"/>
      <c r="B23" s="142"/>
      <c r="C23" s="52"/>
      <c r="D23" s="53"/>
      <c r="E23" s="53"/>
      <c r="F23" s="54"/>
      <c r="G23" s="156"/>
      <c r="H23" s="156"/>
      <c r="I23" s="300"/>
      <c r="J23" s="301"/>
      <c r="K23" s="118"/>
      <c r="L23" s="119"/>
      <c r="M23" s="53"/>
      <c r="N23" s="56"/>
    </row>
    <row r="24" spans="1:14" ht="12" customHeight="1" x14ac:dyDescent="0.2">
      <c r="A24" s="2"/>
      <c r="B24" s="49"/>
      <c r="C24" s="57"/>
      <c r="D24" s="58"/>
      <c r="E24" s="58"/>
      <c r="F24" s="59"/>
      <c r="G24" s="60"/>
      <c r="H24" s="60"/>
      <c r="I24" s="302"/>
      <c r="J24" s="303"/>
      <c r="K24" s="116"/>
      <c r="L24" s="117">
        <f>ROUNDDOWN(G24*K24,0)</f>
        <v>0</v>
      </c>
      <c r="M24" s="58"/>
      <c r="N24" s="129"/>
    </row>
    <row r="25" spans="1:14" ht="12" customHeight="1" x14ac:dyDescent="0.2">
      <c r="A25" s="2"/>
      <c r="B25" s="142"/>
      <c r="C25" s="52"/>
      <c r="D25" s="53"/>
      <c r="E25" s="53"/>
      <c r="F25" s="54"/>
      <c r="G25" s="55"/>
      <c r="H25" s="55"/>
      <c r="I25" s="304"/>
      <c r="J25" s="305"/>
      <c r="K25" s="118"/>
      <c r="L25" s="119"/>
      <c r="M25" s="53"/>
      <c r="N25" s="56"/>
    </row>
    <row r="26" spans="1:14" ht="12" customHeight="1" x14ac:dyDescent="0.2">
      <c r="A26" s="2"/>
      <c r="B26" s="49"/>
      <c r="C26" s="57"/>
      <c r="D26" s="58"/>
      <c r="E26" s="58"/>
      <c r="F26" s="59"/>
      <c r="G26" s="60"/>
      <c r="H26" s="60"/>
      <c r="I26" s="302"/>
      <c r="J26" s="303"/>
      <c r="K26" s="116"/>
      <c r="L26" s="117">
        <f>ROUNDDOWN(G26*K26,0)</f>
        <v>0</v>
      </c>
      <c r="M26" s="58"/>
      <c r="N26" s="61"/>
    </row>
    <row r="27" spans="1:14" ht="12" customHeight="1" x14ac:dyDescent="0.2">
      <c r="A27" s="2"/>
      <c r="B27" s="142"/>
      <c r="C27" s="52"/>
      <c r="D27" s="53"/>
      <c r="E27" s="53"/>
      <c r="F27" s="54"/>
      <c r="G27" s="55"/>
      <c r="H27" s="55"/>
      <c r="I27" s="304"/>
      <c r="J27" s="305"/>
      <c r="K27" s="118"/>
      <c r="L27" s="119"/>
      <c r="M27" s="53"/>
      <c r="N27" s="56"/>
    </row>
    <row r="28" spans="1:14" ht="12" customHeight="1" x14ac:dyDescent="0.2">
      <c r="A28" s="2"/>
      <c r="B28" s="49"/>
      <c r="C28" s="57"/>
      <c r="D28" s="58"/>
      <c r="E28" s="58"/>
      <c r="F28" s="59"/>
      <c r="G28" s="60"/>
      <c r="H28" s="60"/>
      <c r="I28" s="302"/>
      <c r="J28" s="303"/>
      <c r="K28" s="116"/>
      <c r="L28" s="117">
        <f>ROUNDDOWN(G28*K28,0)</f>
        <v>0</v>
      </c>
      <c r="M28" s="58"/>
      <c r="N28" s="61"/>
    </row>
    <row r="29" spans="1:14" ht="12" customHeight="1" x14ac:dyDescent="0.2">
      <c r="A29" s="2"/>
      <c r="B29" s="62"/>
      <c r="C29" s="52"/>
      <c r="D29" s="53"/>
      <c r="E29" s="53"/>
      <c r="F29" s="54"/>
      <c r="G29" s="55"/>
      <c r="H29" s="55"/>
      <c r="I29" s="304"/>
      <c r="J29" s="305"/>
      <c r="K29" s="120"/>
      <c r="L29" s="121">
        <f>SUM(L5,L6,L9,L11,L13,L15)</f>
        <v>0</v>
      </c>
      <c r="M29" s="53"/>
      <c r="N29" s="56"/>
    </row>
    <row r="30" spans="1:14" ht="12" customHeight="1" x14ac:dyDescent="0.2">
      <c r="A30" s="2"/>
      <c r="B30" s="49"/>
      <c r="C30" s="57"/>
      <c r="D30" s="58"/>
      <c r="E30" s="58"/>
      <c r="F30" s="59"/>
      <c r="G30" s="60"/>
      <c r="H30" s="64"/>
      <c r="I30" s="306"/>
      <c r="J30" s="307"/>
      <c r="K30" s="116"/>
      <c r="L30" s="117"/>
      <c r="M30" s="58"/>
      <c r="N30" s="61"/>
    </row>
    <row r="31" spans="1:14" ht="12" customHeight="1" x14ac:dyDescent="0.2">
      <c r="A31" s="2"/>
      <c r="B31" s="62"/>
      <c r="C31" s="157"/>
      <c r="D31" s="53"/>
      <c r="E31" s="53"/>
      <c r="F31" s="54"/>
      <c r="G31" s="55"/>
      <c r="H31" s="55"/>
      <c r="I31" s="304"/>
      <c r="J31" s="305"/>
      <c r="K31" s="120"/>
      <c r="L31" s="121"/>
      <c r="M31" s="53"/>
      <c r="N31" s="56"/>
    </row>
    <row r="32" spans="1:14" ht="12" customHeight="1" x14ac:dyDescent="0.2">
      <c r="A32" s="2"/>
      <c r="B32" s="49"/>
      <c r="C32" s="57"/>
      <c r="D32" s="58"/>
      <c r="E32" s="58"/>
      <c r="F32" s="59"/>
      <c r="G32" s="60"/>
      <c r="H32" s="64"/>
      <c r="I32" s="306"/>
      <c r="J32" s="307"/>
      <c r="K32" s="116"/>
      <c r="L32" s="117"/>
      <c r="M32" s="58"/>
      <c r="N32" s="61"/>
    </row>
    <row r="33" spans="1:14" ht="12" customHeight="1" x14ac:dyDescent="0.2">
      <c r="A33" s="2"/>
      <c r="B33" s="62"/>
      <c r="C33" s="52"/>
      <c r="D33" s="53"/>
      <c r="E33" s="53"/>
      <c r="F33" s="54"/>
      <c r="G33" s="55"/>
      <c r="H33" s="55"/>
      <c r="I33" s="304"/>
      <c r="J33" s="305"/>
      <c r="K33" s="120"/>
      <c r="L33" s="121"/>
      <c r="M33" s="53"/>
      <c r="N33" s="56"/>
    </row>
    <row r="34" spans="1:14" ht="12" customHeight="1" x14ac:dyDescent="0.2">
      <c r="A34" s="2"/>
      <c r="B34" s="49"/>
      <c r="C34" s="57"/>
      <c r="D34" s="58"/>
      <c r="E34" s="58"/>
      <c r="F34" s="59"/>
      <c r="G34" s="50"/>
      <c r="H34" s="158"/>
      <c r="I34" s="308"/>
      <c r="J34" s="309"/>
      <c r="K34" s="116"/>
      <c r="L34" s="117"/>
      <c r="M34" s="58"/>
      <c r="N34" s="61"/>
    </row>
    <row r="35" spans="1:14" ht="12" customHeight="1" x14ac:dyDescent="0.2">
      <c r="A35" s="2"/>
      <c r="B35" s="62"/>
      <c r="C35" s="52"/>
      <c r="D35" s="53"/>
      <c r="E35" s="53"/>
      <c r="F35" s="54"/>
      <c r="G35" s="149"/>
      <c r="H35" s="149"/>
      <c r="I35" s="297"/>
      <c r="J35" s="287"/>
      <c r="K35" s="120"/>
      <c r="L35" s="160"/>
      <c r="M35" s="53"/>
      <c r="N35" s="56"/>
    </row>
    <row r="36" spans="1:14" ht="12" customHeight="1" x14ac:dyDescent="0.2">
      <c r="A36" s="2"/>
      <c r="B36" s="49"/>
      <c r="C36" s="57"/>
      <c r="D36" s="58"/>
      <c r="E36" s="58"/>
      <c r="F36" s="59"/>
      <c r="G36" s="50"/>
      <c r="H36" s="158"/>
      <c r="I36" s="308"/>
      <c r="J36" s="309"/>
      <c r="K36" s="116"/>
      <c r="L36" s="117"/>
      <c r="M36" s="58"/>
      <c r="N36" s="61"/>
    </row>
    <row r="37" spans="1:14" ht="12" customHeight="1" x14ac:dyDescent="0.2">
      <c r="A37" s="2"/>
      <c r="B37" s="62"/>
      <c r="C37" s="157"/>
      <c r="D37" s="53"/>
      <c r="E37" s="53"/>
      <c r="F37" s="54"/>
      <c r="G37" s="149"/>
      <c r="H37" s="149"/>
      <c r="I37" s="297"/>
      <c r="J37" s="287"/>
      <c r="K37" s="284"/>
      <c r="L37" s="121">
        <f>INT(L29*0.9*0.58)</f>
        <v>0</v>
      </c>
      <c r="M37" s="53"/>
      <c r="N37" s="56"/>
    </row>
    <row r="38" spans="1:14" ht="12" customHeight="1" x14ac:dyDescent="0.2">
      <c r="A38" s="2"/>
      <c r="B38" s="49"/>
      <c r="C38" s="138"/>
      <c r="D38" s="58"/>
      <c r="E38" s="161"/>
      <c r="F38" s="59"/>
      <c r="G38" s="50"/>
      <c r="H38" s="50"/>
      <c r="I38" s="295"/>
      <c r="J38" s="288"/>
      <c r="K38" s="285"/>
      <c r="L38" s="117"/>
      <c r="M38" s="138"/>
      <c r="N38" s="61"/>
    </row>
    <row r="39" spans="1:14" ht="12" customHeight="1" x14ac:dyDescent="0.2">
      <c r="A39" s="2"/>
      <c r="B39" s="142"/>
      <c r="C39" s="143"/>
      <c r="D39" s="122"/>
      <c r="E39" s="122"/>
      <c r="F39" s="144"/>
      <c r="G39" s="162"/>
      <c r="H39" s="162"/>
      <c r="I39" s="310"/>
      <c r="J39" s="311"/>
      <c r="K39" s="164"/>
      <c r="L39" s="165"/>
      <c r="M39" s="122"/>
      <c r="N39" s="123"/>
    </row>
    <row r="40" spans="1:14" ht="12" customHeight="1" x14ac:dyDescent="0.2">
      <c r="A40" s="2"/>
      <c r="B40" s="166"/>
      <c r="C40" s="167"/>
      <c r="D40" s="168" t="s">
        <v>11</v>
      </c>
      <c r="E40" s="168"/>
      <c r="F40" s="169"/>
      <c r="G40" s="170"/>
      <c r="H40" s="170"/>
      <c r="I40" s="270"/>
      <c r="J40" s="312"/>
      <c r="K40" s="286"/>
      <c r="L40" s="173">
        <f ca="1">SUM(L8:L38)</f>
        <v>0</v>
      </c>
      <c r="M40" s="168"/>
      <c r="N40" s="174"/>
    </row>
    <row r="41" spans="1:14" ht="12" customHeight="1" x14ac:dyDescent="0.2">
      <c r="B41" s="175"/>
      <c r="C41" s="175"/>
      <c r="D41" s="175"/>
      <c r="E41" s="175"/>
      <c r="F41" s="175"/>
      <c r="G41" s="673"/>
      <c r="H41" s="673"/>
      <c r="I41" s="673"/>
      <c r="J41" s="673"/>
      <c r="K41" s="175"/>
      <c r="L41" s="175"/>
      <c r="M41" s="175"/>
      <c r="N41" s="176"/>
    </row>
  </sheetData>
  <dataConsolidate/>
  <mergeCells count="23">
    <mergeCell ref="M20:N20"/>
    <mergeCell ref="D2:F3"/>
    <mergeCell ref="C4:F4"/>
    <mergeCell ref="G4:H4"/>
    <mergeCell ref="I4:J4"/>
    <mergeCell ref="M4:N4"/>
    <mergeCell ref="G2:N3"/>
    <mergeCell ref="C22:F22"/>
    <mergeCell ref="G41:J41"/>
    <mergeCell ref="M22:N22"/>
    <mergeCell ref="C8:F8"/>
    <mergeCell ref="C10:F10"/>
    <mergeCell ref="M10:N10"/>
    <mergeCell ref="C12:F12"/>
    <mergeCell ref="C14:F14"/>
    <mergeCell ref="C16:F16"/>
    <mergeCell ref="M16:N16"/>
    <mergeCell ref="M14:N14"/>
    <mergeCell ref="M8:N8"/>
    <mergeCell ref="M12:N12"/>
    <mergeCell ref="C18:F18"/>
    <mergeCell ref="M18:N18"/>
    <mergeCell ref="C20:F20"/>
  </mergeCells>
  <phoneticPr fontId="2"/>
  <pageMargins left="0.70866141732283472" right="0.70866141732283472" top="0.98425196850393704" bottom="0.59055118110236227" header="0.51181102362204722" footer="0.31496062992125984"/>
  <pageSetup paperSize="9" scale="94" orientation="landscape" useFirstPageNumber="1" horizont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261C3-FEA2-B447-AB42-C25F88C02948}">
  <dimension ref="A2:O41"/>
  <sheetViews>
    <sheetView view="pageBreakPreview" zoomScale="115" zoomScaleNormal="100" zoomScaleSheetLayoutView="115" workbookViewId="0">
      <selection activeCell="K10" sqref="K10"/>
    </sheetView>
  </sheetViews>
  <sheetFormatPr defaultColWidth="9" defaultRowHeight="12" customHeight="1" x14ac:dyDescent="0.2"/>
  <cols>
    <col min="1" max="1" width="3.33203125" style="1" customWidth="1"/>
    <col min="2" max="2" width="5.33203125" style="1" customWidth="1"/>
    <col min="3" max="6" width="11.6640625" style="1" customWidth="1"/>
    <col min="7" max="8" width="6.6640625" style="35" customWidth="1"/>
    <col min="9" max="10" width="6.6640625" style="114" customWidth="1"/>
    <col min="11" max="11" width="14.33203125" style="1" bestFit="1" customWidth="1"/>
    <col min="12" max="12" width="13.6640625" style="1" customWidth="1"/>
    <col min="13" max="13" width="15.109375" style="1" customWidth="1"/>
    <col min="14" max="14" width="14.44140625" style="1" customWidth="1"/>
    <col min="15" max="15" width="2.33203125" style="1" customWidth="1"/>
    <col min="16" max="16384" width="9" style="1"/>
  </cols>
  <sheetData>
    <row r="2" spans="1:15" ht="12" customHeight="1" x14ac:dyDescent="0.2">
      <c r="B2" s="20"/>
      <c r="C2" s="21"/>
      <c r="D2" s="649" t="s">
        <v>310</v>
      </c>
      <c r="E2" s="649"/>
      <c r="F2" s="649"/>
      <c r="G2" s="667" t="s">
        <v>59</v>
      </c>
      <c r="H2" s="667"/>
      <c r="I2" s="667"/>
      <c r="J2" s="667"/>
      <c r="K2" s="667"/>
      <c r="L2" s="667"/>
      <c r="M2" s="667"/>
      <c r="N2" s="667"/>
      <c r="O2" s="37"/>
    </row>
    <row r="3" spans="1:15" ht="12" customHeight="1" x14ac:dyDescent="0.2">
      <c r="A3" s="2"/>
      <c r="B3" s="22"/>
      <c r="C3" s="21"/>
      <c r="D3" s="650"/>
      <c r="E3" s="650"/>
      <c r="F3" s="650"/>
      <c r="G3" s="668"/>
      <c r="H3" s="668"/>
      <c r="I3" s="668"/>
      <c r="J3" s="668"/>
      <c r="K3" s="668"/>
      <c r="L3" s="668"/>
      <c r="M3" s="668"/>
      <c r="N3" s="668"/>
      <c r="O3" s="37"/>
    </row>
    <row r="4" spans="1:15" s="2" customFormat="1" ht="20.25" customHeight="1" x14ac:dyDescent="0.2">
      <c r="A4" s="3"/>
      <c r="B4" s="18" t="s">
        <v>0</v>
      </c>
      <c r="C4" s="651" t="s">
        <v>1</v>
      </c>
      <c r="D4" s="652"/>
      <c r="E4" s="652"/>
      <c r="F4" s="653"/>
      <c r="G4" s="674" t="s">
        <v>33</v>
      </c>
      <c r="H4" s="675"/>
      <c r="I4" s="676" t="s">
        <v>34</v>
      </c>
      <c r="J4" s="677"/>
      <c r="K4" s="9" t="s">
        <v>4</v>
      </c>
      <c r="L4" s="10" t="s">
        <v>5</v>
      </c>
      <c r="M4" s="652" t="s">
        <v>6</v>
      </c>
      <c r="N4" s="654"/>
    </row>
    <row r="5" spans="1:15" ht="12" customHeight="1" x14ac:dyDescent="0.2">
      <c r="A5" s="3"/>
      <c r="B5" s="130"/>
      <c r="C5" s="131"/>
      <c r="D5" s="132"/>
      <c r="E5" s="132"/>
      <c r="F5" s="133"/>
      <c r="G5" s="134"/>
      <c r="H5" s="134"/>
      <c r="I5" s="289"/>
      <c r="J5" s="290"/>
      <c r="K5" s="135"/>
      <c r="L5" s="136"/>
      <c r="M5" s="8"/>
      <c r="N5" s="34"/>
    </row>
    <row r="6" spans="1:15" ht="12" customHeight="1" x14ac:dyDescent="0.2">
      <c r="A6" s="2"/>
      <c r="B6" s="49"/>
      <c r="C6" s="138" t="s">
        <v>52</v>
      </c>
      <c r="D6" s="58"/>
      <c r="E6" s="58"/>
      <c r="F6" s="59"/>
      <c r="G6" s="139"/>
      <c r="H6" s="139"/>
      <c r="I6" s="291"/>
      <c r="J6" s="292"/>
      <c r="K6" s="140"/>
      <c r="L6" s="141"/>
      <c r="M6" s="58"/>
      <c r="N6" s="129"/>
    </row>
    <row r="7" spans="1:15" ht="12" customHeight="1" x14ac:dyDescent="0.2">
      <c r="A7" s="2"/>
      <c r="B7" s="142"/>
      <c r="C7" s="143"/>
      <c r="D7" s="122"/>
      <c r="E7" s="122"/>
      <c r="F7" s="144"/>
      <c r="G7" s="145"/>
      <c r="H7" s="145"/>
      <c r="I7" s="293"/>
      <c r="J7" s="294"/>
      <c r="K7" s="146"/>
      <c r="L7" s="119"/>
      <c r="M7" s="122"/>
      <c r="N7" s="123"/>
    </row>
    <row r="8" spans="1:15" ht="12" customHeight="1" x14ac:dyDescent="0.2">
      <c r="A8" s="2"/>
      <c r="B8" s="49">
        <v>1</v>
      </c>
      <c r="C8" s="138" t="s">
        <v>343</v>
      </c>
      <c r="D8" s="58"/>
      <c r="E8" s="58"/>
      <c r="F8" s="59"/>
      <c r="G8" s="50">
        <v>1</v>
      </c>
      <c r="H8" s="51" t="s">
        <v>10</v>
      </c>
      <c r="I8" s="295">
        <v>1</v>
      </c>
      <c r="J8" s="296" t="s">
        <v>10</v>
      </c>
      <c r="K8" s="116">
        <f ca="1">'別紙（運行管理要員人件費詳細）'!R135</f>
        <v>0</v>
      </c>
      <c r="L8" s="117">
        <f ca="1">ROUNDDOWN(G8*I8*K8,0)</f>
        <v>0</v>
      </c>
      <c r="M8" s="670" t="s">
        <v>177</v>
      </c>
      <c r="N8" s="678"/>
    </row>
    <row r="9" spans="1:15" ht="12" customHeight="1" x14ac:dyDescent="0.2">
      <c r="A9" s="2"/>
      <c r="B9" s="142"/>
      <c r="C9" s="143"/>
      <c r="D9" s="122"/>
      <c r="E9" s="122"/>
      <c r="F9" s="144"/>
      <c r="G9" s="145"/>
      <c r="H9" s="145"/>
      <c r="I9" s="293"/>
      <c r="J9" s="294"/>
      <c r="K9" s="118"/>
      <c r="L9" s="119"/>
      <c r="M9" s="122"/>
      <c r="N9" s="123"/>
    </row>
    <row r="10" spans="1:15" ht="12" customHeight="1" x14ac:dyDescent="0.2">
      <c r="A10" s="2"/>
      <c r="B10" s="49">
        <v>2</v>
      </c>
      <c r="C10" s="138" t="s">
        <v>60</v>
      </c>
      <c r="D10" s="58"/>
      <c r="E10" s="58"/>
      <c r="F10" s="59"/>
      <c r="G10" s="50">
        <v>1</v>
      </c>
      <c r="H10" s="51" t="s">
        <v>10</v>
      </c>
      <c r="I10" s="295">
        <v>1</v>
      </c>
      <c r="J10" s="296" t="s">
        <v>10</v>
      </c>
      <c r="K10" s="116">
        <f ca="1">'別紙（運行管理要員人件費詳細）'!AB135</f>
        <v>0</v>
      </c>
      <c r="L10" s="117">
        <f ca="1">ROUNDDOWN(G10*I10*K10,0)</f>
        <v>0</v>
      </c>
      <c r="M10" s="670" t="s">
        <v>177</v>
      </c>
      <c r="N10" s="678"/>
    </row>
    <row r="11" spans="1:15" ht="12" customHeight="1" x14ac:dyDescent="0.2">
      <c r="A11" s="2"/>
      <c r="B11" s="142"/>
      <c r="C11" s="143"/>
      <c r="D11" s="122"/>
      <c r="E11" s="122"/>
      <c r="F11" s="144"/>
      <c r="G11" s="145"/>
      <c r="H11" s="145"/>
      <c r="I11" s="293"/>
      <c r="J11" s="294"/>
      <c r="K11" s="118"/>
      <c r="L11" s="119"/>
      <c r="M11" s="122"/>
      <c r="N11" s="123"/>
    </row>
    <row r="12" spans="1:15" ht="12" customHeight="1" x14ac:dyDescent="0.2">
      <c r="A12" s="2"/>
      <c r="B12" s="49">
        <v>3</v>
      </c>
      <c r="C12" s="138" t="s">
        <v>61</v>
      </c>
      <c r="D12" s="58"/>
      <c r="E12" s="58"/>
      <c r="F12" s="59"/>
      <c r="G12" s="50">
        <v>1</v>
      </c>
      <c r="H12" s="51" t="s">
        <v>10</v>
      </c>
      <c r="I12" s="295">
        <v>1</v>
      </c>
      <c r="J12" s="296" t="s">
        <v>10</v>
      </c>
      <c r="K12" s="116">
        <f ca="1">'別紙（運行管理要員人件費詳細）'!AL135</f>
        <v>0</v>
      </c>
      <c r="L12" s="117">
        <f ca="1">ROUNDDOWN(G12*I12*K12,0)</f>
        <v>0</v>
      </c>
      <c r="M12" s="670" t="s">
        <v>177</v>
      </c>
      <c r="N12" s="678"/>
    </row>
    <row r="13" spans="1:15" ht="12" customHeight="1" x14ac:dyDescent="0.2">
      <c r="A13" s="2"/>
      <c r="B13" s="142"/>
      <c r="C13" s="143"/>
      <c r="D13" s="122"/>
      <c r="E13" s="122"/>
      <c r="F13" s="144"/>
      <c r="G13" s="145"/>
      <c r="H13" s="145"/>
      <c r="I13" s="293"/>
      <c r="J13" s="294"/>
      <c r="K13" s="118"/>
      <c r="L13" s="119"/>
      <c r="M13" s="122"/>
      <c r="N13" s="123"/>
    </row>
    <row r="14" spans="1:15" ht="12" customHeight="1" x14ac:dyDescent="0.2">
      <c r="A14" s="2"/>
      <c r="B14" s="49">
        <v>4</v>
      </c>
      <c r="C14" s="138" t="s">
        <v>62</v>
      </c>
      <c r="D14" s="58"/>
      <c r="E14" s="58"/>
      <c r="F14" s="59"/>
      <c r="G14" s="50">
        <v>1</v>
      </c>
      <c r="H14" s="51" t="s">
        <v>10</v>
      </c>
      <c r="I14" s="295">
        <v>1</v>
      </c>
      <c r="J14" s="296" t="s">
        <v>10</v>
      </c>
      <c r="K14" s="116">
        <f ca="1">'別紙（運行管理要員人件費詳細）'!AV135</f>
        <v>0</v>
      </c>
      <c r="L14" s="117">
        <f ca="1">ROUNDDOWN(G14*I14*K14,0)</f>
        <v>0</v>
      </c>
      <c r="M14" s="670" t="s">
        <v>177</v>
      </c>
      <c r="N14" s="678"/>
    </row>
    <row r="15" spans="1:15" ht="12" customHeight="1" x14ac:dyDescent="0.2">
      <c r="A15" s="2"/>
      <c r="B15" s="142"/>
      <c r="C15" s="143"/>
      <c r="D15" s="122"/>
      <c r="E15" s="122"/>
      <c r="F15" s="144"/>
      <c r="G15" s="145"/>
      <c r="H15" s="145"/>
      <c r="I15" s="293"/>
      <c r="J15" s="294"/>
      <c r="K15" s="118"/>
      <c r="L15" s="119"/>
      <c r="M15" s="122"/>
      <c r="N15" s="123"/>
    </row>
    <row r="16" spans="1:15" ht="12" customHeight="1" x14ac:dyDescent="0.2">
      <c r="A16" s="2"/>
      <c r="B16" s="49">
        <v>5</v>
      </c>
      <c r="C16" s="138" t="s">
        <v>63</v>
      </c>
      <c r="D16" s="58"/>
      <c r="E16" s="58"/>
      <c r="F16" s="59"/>
      <c r="G16" s="50">
        <v>1</v>
      </c>
      <c r="H16" s="51" t="s">
        <v>10</v>
      </c>
      <c r="I16" s="295">
        <v>1</v>
      </c>
      <c r="J16" s="296" t="s">
        <v>10</v>
      </c>
      <c r="K16" s="116">
        <f ca="1">'別紙（運行管理要員人件費詳細）'!BF135</f>
        <v>0</v>
      </c>
      <c r="L16" s="117">
        <f ca="1">ROUNDDOWN(G16*I16*K16,0)</f>
        <v>0</v>
      </c>
      <c r="M16" s="670" t="s">
        <v>177</v>
      </c>
      <c r="N16" s="678"/>
    </row>
    <row r="17" spans="1:14" ht="12" customHeight="1" x14ac:dyDescent="0.2">
      <c r="A17" s="2"/>
      <c r="B17" s="142"/>
      <c r="C17" s="143"/>
      <c r="D17" s="122"/>
      <c r="E17" s="122"/>
      <c r="F17" s="144"/>
      <c r="G17" s="145"/>
      <c r="H17" s="145"/>
      <c r="I17" s="293"/>
      <c r="J17" s="294"/>
      <c r="K17" s="118"/>
      <c r="L17" s="119"/>
      <c r="M17" s="122"/>
      <c r="N17" s="123"/>
    </row>
    <row r="18" spans="1:14" ht="12" customHeight="1" x14ac:dyDescent="0.2">
      <c r="A18" s="2"/>
      <c r="B18" s="49">
        <v>6</v>
      </c>
      <c r="C18" s="138" t="s">
        <v>398</v>
      </c>
      <c r="D18" s="58"/>
      <c r="E18" s="58"/>
      <c r="F18" s="59"/>
      <c r="G18" s="50">
        <v>1</v>
      </c>
      <c r="H18" s="51" t="s">
        <v>10</v>
      </c>
      <c r="I18" s="295">
        <v>1</v>
      </c>
      <c r="J18" s="296" t="s">
        <v>10</v>
      </c>
      <c r="K18" s="116">
        <f ca="1">'別紙（運行管理要員人件費詳細）'!BP135</f>
        <v>0</v>
      </c>
      <c r="L18" s="117">
        <f ca="1">ROUNDDOWN(G18*I18*K18,0)</f>
        <v>0</v>
      </c>
      <c r="M18" s="670" t="s">
        <v>177</v>
      </c>
      <c r="N18" s="678"/>
    </row>
    <row r="19" spans="1:14" ht="12" customHeight="1" x14ac:dyDescent="0.2">
      <c r="A19" s="2"/>
      <c r="B19" s="142"/>
      <c r="C19" s="143"/>
      <c r="D19" s="122"/>
      <c r="E19" s="122"/>
      <c r="F19" s="144"/>
      <c r="G19" s="145"/>
      <c r="H19" s="145"/>
      <c r="I19" s="293"/>
      <c r="J19" s="294"/>
      <c r="K19" s="118"/>
      <c r="L19" s="119"/>
      <c r="M19" s="122"/>
      <c r="N19" s="123"/>
    </row>
    <row r="20" spans="1:14" ht="12" customHeight="1" x14ac:dyDescent="0.2">
      <c r="A20" s="2"/>
      <c r="B20" s="49">
        <v>7</v>
      </c>
      <c r="C20" s="138" t="s">
        <v>64</v>
      </c>
      <c r="D20" s="58"/>
      <c r="E20" s="58"/>
      <c r="F20" s="59"/>
      <c r="G20" s="50">
        <v>1</v>
      </c>
      <c r="H20" s="51" t="s">
        <v>10</v>
      </c>
      <c r="I20" s="295">
        <v>1</v>
      </c>
      <c r="J20" s="296" t="s">
        <v>10</v>
      </c>
      <c r="K20" s="116">
        <f ca="1">'別紙（運行管理要員人件費詳細）'!BZ135</f>
        <v>0</v>
      </c>
      <c r="L20" s="117">
        <f ca="1">ROUNDDOWN(G20*I20*K20,0)</f>
        <v>0</v>
      </c>
      <c r="M20" s="670" t="s">
        <v>177</v>
      </c>
      <c r="N20" s="678"/>
    </row>
    <row r="21" spans="1:14" ht="12" customHeight="1" x14ac:dyDescent="0.2">
      <c r="A21" s="2"/>
      <c r="B21" s="142"/>
      <c r="C21" s="143"/>
      <c r="D21" s="122"/>
      <c r="E21" s="122"/>
      <c r="F21" s="144"/>
      <c r="G21" s="145"/>
      <c r="H21" s="145"/>
      <c r="I21" s="293"/>
      <c r="J21" s="294"/>
      <c r="K21" s="118"/>
      <c r="L21" s="119"/>
      <c r="M21" s="122"/>
      <c r="N21" s="123"/>
    </row>
    <row r="22" spans="1:14" ht="12" customHeight="1" x14ac:dyDescent="0.2">
      <c r="A22" s="2"/>
      <c r="B22" s="49">
        <v>8</v>
      </c>
      <c r="C22" s="138" t="s">
        <v>65</v>
      </c>
      <c r="D22" s="58"/>
      <c r="E22" s="58"/>
      <c r="F22" s="59"/>
      <c r="G22" s="50">
        <v>1</v>
      </c>
      <c r="H22" s="51" t="s">
        <v>10</v>
      </c>
      <c r="I22" s="295">
        <v>1</v>
      </c>
      <c r="J22" s="296" t="s">
        <v>10</v>
      </c>
      <c r="K22" s="116">
        <f ca="1">'別紙（運行管理要員人件費詳細）'!CJ135</f>
        <v>0</v>
      </c>
      <c r="L22" s="117">
        <f ca="1">ROUNDDOWN(G22*K22,0)</f>
        <v>0</v>
      </c>
      <c r="M22" s="670" t="s">
        <v>177</v>
      </c>
      <c r="N22" s="678"/>
    </row>
    <row r="23" spans="1:14" ht="12" customHeight="1" x14ac:dyDescent="0.2">
      <c r="A23" s="2"/>
      <c r="B23" s="142"/>
      <c r="C23" s="143"/>
      <c r="D23" s="122"/>
      <c r="E23" s="122"/>
      <c r="F23" s="144"/>
      <c r="G23" s="145"/>
      <c r="H23" s="145"/>
      <c r="I23" s="293"/>
      <c r="J23" s="294"/>
      <c r="K23" s="118"/>
      <c r="L23" s="119"/>
      <c r="M23" s="122"/>
      <c r="N23" s="123"/>
    </row>
    <row r="24" spans="1:14" ht="12" customHeight="1" x14ac:dyDescent="0.2">
      <c r="A24" s="2"/>
      <c r="B24" s="49">
        <v>9</v>
      </c>
      <c r="C24" s="138" t="s">
        <v>129</v>
      </c>
      <c r="D24" s="58"/>
      <c r="E24" s="58"/>
      <c r="F24" s="59"/>
      <c r="G24" s="50">
        <v>1</v>
      </c>
      <c r="H24" s="51" t="s">
        <v>10</v>
      </c>
      <c r="I24" s="295">
        <v>1</v>
      </c>
      <c r="J24" s="296" t="s">
        <v>10</v>
      </c>
      <c r="K24" s="116">
        <f ca="1">'別紙（運行管理要員人件費詳細）'!CT135</f>
        <v>0</v>
      </c>
      <c r="L24" s="117">
        <f ca="1">ROUNDDOWN(G24*K24,0)</f>
        <v>0</v>
      </c>
      <c r="M24" s="670" t="s">
        <v>177</v>
      </c>
      <c r="N24" s="678"/>
    </row>
    <row r="25" spans="1:14" ht="12" customHeight="1" x14ac:dyDescent="0.2">
      <c r="A25" s="2"/>
      <c r="B25" s="142"/>
      <c r="C25" s="143"/>
      <c r="D25" s="122"/>
      <c r="E25" s="122"/>
      <c r="F25" s="144"/>
      <c r="G25" s="145"/>
      <c r="H25" s="145"/>
      <c r="I25" s="293"/>
      <c r="J25" s="294"/>
      <c r="K25" s="118"/>
      <c r="L25" s="119"/>
      <c r="M25" s="122"/>
      <c r="N25" s="123"/>
    </row>
    <row r="26" spans="1:14" ht="12" customHeight="1" x14ac:dyDescent="0.2">
      <c r="A26" s="2"/>
      <c r="B26" s="49">
        <v>10</v>
      </c>
      <c r="C26" s="138" t="s">
        <v>67</v>
      </c>
      <c r="D26" s="58"/>
      <c r="E26" s="58"/>
      <c r="F26" s="59"/>
      <c r="G26" s="50">
        <v>1</v>
      </c>
      <c r="H26" s="51" t="s">
        <v>10</v>
      </c>
      <c r="I26" s="295">
        <v>1</v>
      </c>
      <c r="J26" s="296" t="s">
        <v>10</v>
      </c>
      <c r="K26" s="116">
        <f ca="1">'別紙（運行管理要員人件費詳細）'!DD135</f>
        <v>0</v>
      </c>
      <c r="L26" s="117">
        <f ca="1">ROUNDDOWN(G26*K26,0)</f>
        <v>0</v>
      </c>
      <c r="M26" s="670" t="s">
        <v>177</v>
      </c>
      <c r="N26" s="678"/>
    </row>
    <row r="27" spans="1:14" ht="12" customHeight="1" x14ac:dyDescent="0.2">
      <c r="A27" s="2"/>
      <c r="B27" s="142"/>
      <c r="C27" s="143"/>
      <c r="D27" s="122"/>
      <c r="E27" s="122"/>
      <c r="F27" s="144"/>
      <c r="G27" s="145"/>
      <c r="H27" s="145"/>
      <c r="I27" s="293"/>
      <c r="J27" s="294"/>
      <c r="K27" s="118"/>
      <c r="L27" s="119"/>
      <c r="M27" s="122"/>
      <c r="N27" s="123"/>
    </row>
    <row r="28" spans="1:14" ht="12" customHeight="1" x14ac:dyDescent="0.2">
      <c r="A28" s="2"/>
      <c r="B28" s="49">
        <v>11</v>
      </c>
      <c r="C28" s="138" t="s">
        <v>68</v>
      </c>
      <c r="D28" s="58"/>
      <c r="E28" s="58"/>
      <c r="F28" s="59"/>
      <c r="G28" s="50">
        <v>1</v>
      </c>
      <c r="H28" s="51" t="s">
        <v>10</v>
      </c>
      <c r="I28" s="295">
        <v>1</v>
      </c>
      <c r="J28" s="296" t="s">
        <v>10</v>
      </c>
      <c r="K28" s="116">
        <f ca="1">'別紙（運行管理要員人件費詳細）'!DN135</f>
        <v>0</v>
      </c>
      <c r="L28" s="117">
        <f ca="1">ROUNDDOWN(G28*K28,0)</f>
        <v>0</v>
      </c>
      <c r="M28" s="670" t="s">
        <v>177</v>
      </c>
      <c r="N28" s="678"/>
    </row>
    <row r="29" spans="1:14" ht="12" customHeight="1" x14ac:dyDescent="0.2">
      <c r="A29" s="2"/>
      <c r="B29" s="142"/>
      <c r="C29" s="143"/>
      <c r="D29" s="122"/>
      <c r="E29" s="122"/>
      <c r="F29" s="144"/>
      <c r="G29" s="145"/>
      <c r="H29" s="145"/>
      <c r="I29" s="293"/>
      <c r="J29" s="294"/>
      <c r="K29" s="118"/>
      <c r="L29" s="119">
        <f>SUM(L5,L6,L9,L11,L13,L15)</f>
        <v>0</v>
      </c>
      <c r="M29" s="122"/>
      <c r="N29" s="123"/>
    </row>
    <row r="30" spans="1:14" ht="12" customHeight="1" x14ac:dyDescent="0.2">
      <c r="A30" s="2"/>
      <c r="B30" s="49"/>
      <c r="C30" s="138"/>
      <c r="D30" s="58"/>
      <c r="E30" s="58"/>
      <c r="F30" s="59"/>
      <c r="G30" s="50"/>
      <c r="H30" s="51"/>
      <c r="I30" s="295"/>
      <c r="J30" s="296"/>
      <c r="K30" s="116"/>
      <c r="L30" s="117"/>
      <c r="M30" s="108"/>
      <c r="N30" s="46"/>
    </row>
    <row r="31" spans="1:14" ht="12" customHeight="1" x14ac:dyDescent="0.2">
      <c r="A31" s="2"/>
      <c r="B31" s="62"/>
      <c r="C31" s="157"/>
      <c r="D31" s="53"/>
      <c r="E31" s="53"/>
      <c r="F31" s="54"/>
      <c r="G31" s="55"/>
      <c r="H31" s="55"/>
      <c r="I31" s="304"/>
      <c r="J31" s="305"/>
      <c r="K31" s="120"/>
      <c r="L31" s="121"/>
      <c r="M31" s="53"/>
      <c r="N31" s="56"/>
    </row>
    <row r="32" spans="1:14" ht="12" customHeight="1" x14ac:dyDescent="0.2">
      <c r="A32" s="2"/>
      <c r="B32" s="49"/>
      <c r="C32" s="57"/>
      <c r="D32" s="58"/>
      <c r="E32" s="58"/>
      <c r="F32" s="59"/>
      <c r="G32" s="60"/>
      <c r="H32" s="64"/>
      <c r="I32" s="306"/>
      <c r="J32" s="307"/>
      <c r="K32" s="116"/>
      <c r="L32" s="117"/>
      <c r="M32" s="15"/>
      <c r="N32" s="16"/>
    </row>
    <row r="33" spans="1:14" ht="12" customHeight="1" x14ac:dyDescent="0.2">
      <c r="A33" s="2"/>
      <c r="B33" s="62"/>
      <c r="C33" s="52"/>
      <c r="D33" s="175"/>
      <c r="E33" s="53"/>
      <c r="F33" s="54"/>
      <c r="G33" s="55"/>
      <c r="H33" s="55"/>
      <c r="I33" s="304"/>
      <c r="J33" s="305"/>
      <c r="K33" s="120"/>
      <c r="L33" s="121"/>
      <c r="M33" s="13"/>
      <c r="N33" s="14"/>
    </row>
    <row r="34" spans="1:14" ht="12" customHeight="1" x14ac:dyDescent="0.2">
      <c r="A34" s="2"/>
      <c r="B34" s="49"/>
      <c r="C34" s="57"/>
      <c r="D34" s="58"/>
      <c r="E34" s="58"/>
      <c r="F34" s="59"/>
      <c r="G34" s="50"/>
      <c r="H34" s="158"/>
      <c r="I34" s="308"/>
      <c r="J34" s="309"/>
      <c r="K34" s="116"/>
      <c r="L34" s="117"/>
      <c r="M34" s="15"/>
      <c r="N34" s="16"/>
    </row>
    <row r="35" spans="1:14" ht="12" customHeight="1" x14ac:dyDescent="0.2">
      <c r="A35" s="2"/>
      <c r="B35" s="62"/>
      <c r="C35" s="52"/>
      <c r="D35" s="53"/>
      <c r="E35" s="53"/>
      <c r="F35" s="54"/>
      <c r="G35" s="149"/>
      <c r="H35" s="149"/>
      <c r="I35" s="297"/>
      <c r="J35" s="287"/>
      <c r="K35" s="120"/>
      <c r="L35" s="160"/>
      <c r="M35" s="13"/>
      <c r="N35" s="14"/>
    </row>
    <row r="36" spans="1:14" ht="12" customHeight="1" x14ac:dyDescent="0.2">
      <c r="A36" s="2"/>
      <c r="B36" s="49"/>
      <c r="C36" s="57"/>
      <c r="D36" s="58"/>
      <c r="E36" s="58"/>
      <c r="F36" s="59"/>
      <c r="G36" s="50"/>
      <c r="H36" s="158"/>
      <c r="I36" s="308"/>
      <c r="J36" s="309"/>
      <c r="K36" s="116"/>
      <c r="L36" s="117"/>
      <c r="M36" s="15"/>
      <c r="N36" s="16"/>
    </row>
    <row r="37" spans="1:14" ht="12" customHeight="1" x14ac:dyDescent="0.2">
      <c r="A37" s="2"/>
      <c r="B37" s="62"/>
      <c r="C37" s="157"/>
      <c r="D37" s="53"/>
      <c r="E37" s="53"/>
      <c r="F37" s="54"/>
      <c r="G37" s="149"/>
      <c r="H37" s="149"/>
      <c r="I37" s="297"/>
      <c r="J37" s="287"/>
      <c r="K37" s="284"/>
      <c r="L37" s="121">
        <f>INT(L29*0.9*0.58)</f>
        <v>0</v>
      </c>
      <c r="M37" s="13"/>
      <c r="N37" s="14"/>
    </row>
    <row r="38" spans="1:14" ht="12" customHeight="1" x14ac:dyDescent="0.2">
      <c r="A38" s="2"/>
      <c r="B38" s="49"/>
      <c r="C38" s="138"/>
      <c r="D38" s="58"/>
      <c r="E38" s="161"/>
      <c r="F38" s="59"/>
      <c r="G38" s="50"/>
      <c r="H38" s="50"/>
      <c r="I38" s="295"/>
      <c r="J38" s="288"/>
      <c r="K38" s="285"/>
      <c r="L38" s="117"/>
      <c r="M38" s="17"/>
      <c r="N38" s="16"/>
    </row>
    <row r="39" spans="1:14" ht="12" customHeight="1" x14ac:dyDescent="0.2">
      <c r="A39" s="2"/>
      <c r="B39" s="142"/>
      <c r="C39" s="143"/>
      <c r="D39" s="122"/>
      <c r="E39" s="122"/>
      <c r="F39" s="144"/>
      <c r="G39" s="162"/>
      <c r="H39" s="162"/>
      <c r="I39" s="310"/>
      <c r="J39" s="311"/>
      <c r="K39" s="164"/>
      <c r="L39" s="165"/>
      <c r="M39" s="6"/>
      <c r="N39" s="11"/>
    </row>
    <row r="40" spans="1:14" ht="12" customHeight="1" x14ac:dyDescent="0.2">
      <c r="A40" s="2"/>
      <c r="B40" s="166"/>
      <c r="C40" s="167"/>
      <c r="D40" s="168" t="s">
        <v>11</v>
      </c>
      <c r="E40" s="168"/>
      <c r="F40" s="169"/>
      <c r="G40" s="170"/>
      <c r="H40" s="170"/>
      <c r="I40" s="270"/>
      <c r="J40" s="312"/>
      <c r="K40" s="286"/>
      <c r="L40" s="173">
        <f ca="1">SUM(L8:L38)</f>
        <v>0</v>
      </c>
      <c r="M40" s="4"/>
      <c r="N40" s="5"/>
    </row>
    <row r="41" spans="1:14" ht="12" customHeight="1" x14ac:dyDescent="0.2">
      <c r="B41" s="175"/>
      <c r="C41" s="175"/>
      <c r="D41" s="175"/>
      <c r="E41" s="175"/>
      <c r="F41" s="175"/>
      <c r="G41" s="673"/>
      <c r="H41" s="673"/>
      <c r="I41" s="673"/>
      <c r="J41" s="673"/>
      <c r="K41" s="175"/>
      <c r="L41" s="175"/>
      <c r="N41" s="7"/>
    </row>
  </sheetData>
  <dataConsolidate/>
  <mergeCells count="18">
    <mergeCell ref="G41:J41"/>
    <mergeCell ref="M10:N10"/>
    <mergeCell ref="M16:N16"/>
    <mergeCell ref="M8:N8"/>
    <mergeCell ref="M12:N12"/>
    <mergeCell ref="M18:N18"/>
    <mergeCell ref="M20:N20"/>
    <mergeCell ref="M28:N28"/>
    <mergeCell ref="M14:N14"/>
    <mergeCell ref="M22:N22"/>
    <mergeCell ref="M24:N24"/>
    <mergeCell ref="M26:N26"/>
    <mergeCell ref="D2:F3"/>
    <mergeCell ref="C4:F4"/>
    <mergeCell ref="G4:H4"/>
    <mergeCell ref="I4:J4"/>
    <mergeCell ref="M4:N4"/>
    <mergeCell ref="G2:N3"/>
  </mergeCells>
  <phoneticPr fontId="2"/>
  <pageMargins left="0.70866141732283472" right="0.70866141732283472" top="0.98425196850393704" bottom="0.59055118110236227" header="0.51181102362204722" footer="0.31496062992125984"/>
  <pageSetup paperSize="9" scale="94" orientation="landscape" useFirstPageNumber="1" horizontalDpi="4294967293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5832C-ED37-9C41-8921-0921C2D373C4}">
  <dimension ref="A2:O41"/>
  <sheetViews>
    <sheetView view="pageBreakPreview" zoomScale="110" zoomScaleNormal="100" zoomScaleSheetLayoutView="110" workbookViewId="0">
      <selection activeCell="K8" sqref="K8:K28"/>
    </sheetView>
  </sheetViews>
  <sheetFormatPr defaultColWidth="9" defaultRowHeight="12" customHeight="1" x14ac:dyDescent="0.2"/>
  <cols>
    <col min="1" max="1" width="3.33203125" style="1" customWidth="1"/>
    <col min="2" max="2" width="5.33203125" style="1" customWidth="1"/>
    <col min="3" max="6" width="11.6640625" style="1" customWidth="1"/>
    <col min="7" max="8" width="6.6640625" style="35" customWidth="1"/>
    <col min="9" max="10" width="6.6640625" style="114" customWidth="1"/>
    <col min="11" max="11" width="14.33203125" style="1" bestFit="1" customWidth="1"/>
    <col min="12" max="12" width="13.6640625" style="1" customWidth="1"/>
    <col min="13" max="13" width="15.109375" style="1" customWidth="1"/>
    <col min="14" max="14" width="14.44140625" style="1" customWidth="1"/>
    <col min="15" max="15" width="2.33203125" style="1" customWidth="1"/>
    <col min="16" max="16384" width="9" style="1"/>
  </cols>
  <sheetData>
    <row r="2" spans="1:15" ht="12" customHeight="1" x14ac:dyDescent="0.2">
      <c r="B2" s="20"/>
      <c r="C2" s="21"/>
      <c r="D2" s="649" t="s">
        <v>310</v>
      </c>
      <c r="E2" s="649"/>
      <c r="F2" s="649"/>
      <c r="G2" s="667" t="s">
        <v>69</v>
      </c>
      <c r="H2" s="667"/>
      <c r="I2" s="667"/>
      <c r="J2" s="667"/>
      <c r="K2" s="667"/>
      <c r="L2" s="667"/>
      <c r="M2" s="667"/>
      <c r="N2" s="667"/>
      <c r="O2" s="37"/>
    </row>
    <row r="3" spans="1:15" ht="12" customHeight="1" x14ac:dyDescent="0.2">
      <c r="A3" s="2"/>
      <c r="B3" s="22"/>
      <c r="C3" s="21"/>
      <c r="D3" s="650"/>
      <c r="E3" s="650"/>
      <c r="F3" s="650"/>
      <c r="G3" s="668"/>
      <c r="H3" s="668"/>
      <c r="I3" s="668"/>
      <c r="J3" s="668"/>
      <c r="K3" s="668"/>
      <c r="L3" s="668"/>
      <c r="M3" s="668"/>
      <c r="N3" s="668"/>
      <c r="O3" s="37"/>
    </row>
    <row r="4" spans="1:15" s="2" customFormat="1" ht="20.25" customHeight="1" x14ac:dyDescent="0.2">
      <c r="A4" s="3"/>
      <c r="B4" s="18" t="s">
        <v>0</v>
      </c>
      <c r="C4" s="651" t="s">
        <v>1</v>
      </c>
      <c r="D4" s="652"/>
      <c r="E4" s="652"/>
      <c r="F4" s="653"/>
      <c r="G4" s="674" t="s">
        <v>33</v>
      </c>
      <c r="H4" s="675"/>
      <c r="I4" s="676" t="s">
        <v>34</v>
      </c>
      <c r="J4" s="677"/>
      <c r="K4" s="9" t="s">
        <v>4</v>
      </c>
      <c r="L4" s="10" t="s">
        <v>5</v>
      </c>
      <c r="M4" s="652" t="s">
        <v>6</v>
      </c>
      <c r="N4" s="654"/>
    </row>
    <row r="5" spans="1:15" ht="12" customHeight="1" x14ac:dyDescent="0.2">
      <c r="A5" s="3"/>
      <c r="B5" s="130"/>
      <c r="C5" s="131"/>
      <c r="D5" s="132"/>
      <c r="E5" s="132"/>
      <c r="F5" s="133"/>
      <c r="G5" s="134"/>
      <c r="H5" s="134"/>
      <c r="I5" s="289"/>
      <c r="J5" s="290"/>
      <c r="K5" s="135"/>
      <c r="L5" s="136"/>
      <c r="M5" s="8"/>
      <c r="N5" s="34"/>
    </row>
    <row r="6" spans="1:15" ht="12" customHeight="1" x14ac:dyDescent="0.2">
      <c r="A6" s="2"/>
      <c r="B6" s="49"/>
      <c r="C6" s="138" t="s">
        <v>57</v>
      </c>
      <c r="D6" s="58"/>
      <c r="E6" s="58"/>
      <c r="F6" s="59"/>
      <c r="G6" s="139"/>
      <c r="H6" s="139"/>
      <c r="I6" s="291"/>
      <c r="J6" s="292"/>
      <c r="K6" s="140"/>
      <c r="L6" s="141"/>
      <c r="M6" s="15"/>
      <c r="N6" s="19"/>
    </row>
    <row r="7" spans="1:15" ht="12" customHeight="1" x14ac:dyDescent="0.2">
      <c r="A7" s="2"/>
      <c r="B7" s="142"/>
      <c r="C7" s="157"/>
      <c r="D7" s="53"/>
      <c r="E7" s="53"/>
      <c r="F7" s="54"/>
      <c r="G7" s="145"/>
      <c r="H7" s="145"/>
      <c r="I7" s="293"/>
      <c r="J7" s="294"/>
      <c r="K7" s="146"/>
      <c r="L7" s="119"/>
      <c r="M7" s="6"/>
      <c r="N7" s="11"/>
    </row>
    <row r="8" spans="1:15" ht="12" customHeight="1" x14ac:dyDescent="0.2">
      <c r="A8" s="2"/>
      <c r="B8" s="49">
        <v>1</v>
      </c>
      <c r="C8" s="138" t="s">
        <v>71</v>
      </c>
      <c r="D8" s="42"/>
      <c r="E8" s="42"/>
      <c r="F8" s="272"/>
      <c r="G8" s="50">
        <f ca="1">'別紙（運行管理要員人件費詳細）'!P135</f>
        <v>3</v>
      </c>
      <c r="H8" s="51" t="s">
        <v>30</v>
      </c>
      <c r="I8" s="295">
        <v>1</v>
      </c>
      <c r="J8" s="296" t="s">
        <v>164</v>
      </c>
      <c r="K8" s="116"/>
      <c r="L8" s="117">
        <f ca="1">ROUNDDOWN(G8*I8*K8,0)</f>
        <v>0</v>
      </c>
      <c r="M8" s="58" t="s">
        <v>165</v>
      </c>
      <c r="N8" s="16"/>
    </row>
    <row r="9" spans="1:15" ht="12" customHeight="1" x14ac:dyDescent="0.2">
      <c r="A9" s="2"/>
      <c r="B9" s="142"/>
      <c r="C9" s="157"/>
      <c r="D9" s="53"/>
      <c r="E9" s="53"/>
      <c r="F9" s="54"/>
      <c r="G9" s="145"/>
      <c r="H9" s="145"/>
      <c r="I9" s="293"/>
      <c r="J9" s="294"/>
      <c r="K9" s="146"/>
      <c r="L9" s="119"/>
      <c r="M9" s="122"/>
      <c r="N9" s="11"/>
    </row>
    <row r="10" spans="1:15" ht="12" customHeight="1" x14ac:dyDescent="0.2">
      <c r="A10" s="2"/>
      <c r="B10" s="49">
        <v>2</v>
      </c>
      <c r="C10" s="138" t="s">
        <v>72</v>
      </c>
      <c r="D10" s="42"/>
      <c r="E10" s="42"/>
      <c r="F10" s="272"/>
      <c r="G10" s="50">
        <f ca="1">'別紙（運行管理要員人件費詳細）'!Z135</f>
        <v>21</v>
      </c>
      <c r="H10" s="51" t="s">
        <v>30</v>
      </c>
      <c r="I10" s="295">
        <v>1</v>
      </c>
      <c r="J10" s="296" t="s">
        <v>164</v>
      </c>
      <c r="K10" s="116"/>
      <c r="L10" s="117">
        <f ca="1">ROUNDDOWN(G10*I10*K10,0)</f>
        <v>0</v>
      </c>
      <c r="M10" s="58" t="s">
        <v>166</v>
      </c>
      <c r="N10" s="16"/>
    </row>
    <row r="11" spans="1:15" ht="12" customHeight="1" x14ac:dyDescent="0.2">
      <c r="A11" s="2"/>
      <c r="B11" s="142"/>
      <c r="C11" s="157"/>
      <c r="D11" s="53"/>
      <c r="E11" s="53"/>
      <c r="F11" s="54"/>
      <c r="G11" s="145"/>
      <c r="H11" s="145"/>
      <c r="I11" s="293"/>
      <c r="J11" s="294"/>
      <c r="K11" s="146"/>
      <c r="L11" s="119"/>
      <c r="M11" s="122"/>
      <c r="N11" s="11"/>
    </row>
    <row r="12" spans="1:15" ht="12" customHeight="1" x14ac:dyDescent="0.2">
      <c r="A12" s="2"/>
      <c r="B12" s="49">
        <v>3</v>
      </c>
      <c r="C12" s="138" t="s">
        <v>73</v>
      </c>
      <c r="D12" s="42"/>
      <c r="E12" s="42"/>
      <c r="F12" s="272"/>
      <c r="G12" s="50">
        <f ca="1">'別紙（運行管理要員人件費詳細）'!AJ135</f>
        <v>22</v>
      </c>
      <c r="H12" s="51" t="s">
        <v>30</v>
      </c>
      <c r="I12" s="295">
        <v>1</v>
      </c>
      <c r="J12" s="296" t="s">
        <v>164</v>
      </c>
      <c r="K12" s="116"/>
      <c r="L12" s="117">
        <f ca="1">ROUNDDOWN(G12*I12*K12,0)</f>
        <v>0</v>
      </c>
      <c r="M12" s="58" t="s">
        <v>167</v>
      </c>
      <c r="N12" s="16"/>
    </row>
    <row r="13" spans="1:15" ht="12" customHeight="1" x14ac:dyDescent="0.2">
      <c r="A13" s="2"/>
      <c r="B13" s="142"/>
      <c r="C13" s="157"/>
      <c r="D13" s="53"/>
      <c r="E13" s="53"/>
      <c r="F13" s="54"/>
      <c r="G13" s="145"/>
      <c r="H13" s="145"/>
      <c r="I13" s="293"/>
      <c r="J13" s="294"/>
      <c r="K13" s="146"/>
      <c r="L13" s="119"/>
      <c r="M13" s="122"/>
      <c r="N13" s="11"/>
    </row>
    <row r="14" spans="1:15" ht="12" customHeight="1" x14ac:dyDescent="0.2">
      <c r="A14" s="2"/>
      <c r="B14" s="49">
        <v>4</v>
      </c>
      <c r="C14" s="138" t="s">
        <v>74</v>
      </c>
      <c r="D14" s="42"/>
      <c r="E14" s="42"/>
      <c r="F14" s="272"/>
      <c r="G14" s="50">
        <f ca="1">'別紙（運行管理要員人件費詳細）'!AT135</f>
        <v>22</v>
      </c>
      <c r="H14" s="51" t="s">
        <v>30</v>
      </c>
      <c r="I14" s="295">
        <v>1</v>
      </c>
      <c r="J14" s="296" t="s">
        <v>164</v>
      </c>
      <c r="K14" s="116"/>
      <c r="L14" s="117">
        <f ca="1">ROUNDDOWN(G14*I14*K14,0)</f>
        <v>0</v>
      </c>
      <c r="M14" s="58" t="s">
        <v>168</v>
      </c>
      <c r="N14" s="16"/>
    </row>
    <row r="15" spans="1:15" ht="12" customHeight="1" x14ac:dyDescent="0.2">
      <c r="A15" s="2"/>
      <c r="B15" s="142"/>
      <c r="C15" s="157"/>
      <c r="D15" s="53"/>
      <c r="E15" s="53"/>
      <c r="F15" s="54"/>
      <c r="G15" s="145"/>
      <c r="H15" s="145"/>
      <c r="I15" s="293"/>
      <c r="J15" s="294"/>
      <c r="K15" s="146"/>
      <c r="L15" s="119"/>
      <c r="M15" s="122"/>
      <c r="N15" s="11"/>
    </row>
    <row r="16" spans="1:15" ht="12" customHeight="1" x14ac:dyDescent="0.2">
      <c r="A16" s="2"/>
      <c r="B16" s="49">
        <v>5</v>
      </c>
      <c r="C16" s="138" t="s">
        <v>75</v>
      </c>
      <c r="D16" s="42"/>
      <c r="E16" s="42"/>
      <c r="F16" s="272"/>
      <c r="G16" s="50">
        <f ca="1">'別紙（運行管理要員人件費詳細）'!BD135</f>
        <v>17</v>
      </c>
      <c r="H16" s="51" t="s">
        <v>30</v>
      </c>
      <c r="I16" s="295">
        <v>1</v>
      </c>
      <c r="J16" s="296" t="s">
        <v>164</v>
      </c>
      <c r="K16" s="116"/>
      <c r="L16" s="117">
        <f ca="1">ROUNDDOWN(G16*I16*K16,0)</f>
        <v>0</v>
      </c>
      <c r="M16" s="58" t="s">
        <v>169</v>
      </c>
      <c r="N16" s="16"/>
    </row>
    <row r="17" spans="1:14" ht="12" customHeight="1" x14ac:dyDescent="0.2">
      <c r="A17" s="2"/>
      <c r="B17" s="142"/>
      <c r="C17" s="157"/>
      <c r="D17" s="53"/>
      <c r="E17" s="53"/>
      <c r="F17" s="54"/>
      <c r="G17" s="145"/>
      <c r="H17" s="145"/>
      <c r="I17" s="293"/>
      <c r="J17" s="294"/>
      <c r="K17" s="146"/>
      <c r="L17" s="119"/>
      <c r="M17" s="122"/>
      <c r="N17" s="11"/>
    </row>
    <row r="18" spans="1:14" ht="12" customHeight="1" x14ac:dyDescent="0.2">
      <c r="A18" s="2"/>
      <c r="B18" s="49">
        <v>6</v>
      </c>
      <c r="C18" s="138" t="s">
        <v>76</v>
      </c>
      <c r="D18" s="42"/>
      <c r="E18" s="42"/>
      <c r="F18" s="272"/>
      <c r="G18" s="50">
        <f ca="1">'別紙（運行管理要員人件費詳細）'!BN135</f>
        <v>3</v>
      </c>
      <c r="H18" s="51" t="s">
        <v>30</v>
      </c>
      <c r="I18" s="295">
        <v>1</v>
      </c>
      <c r="J18" s="296" t="s">
        <v>164</v>
      </c>
      <c r="K18" s="116"/>
      <c r="L18" s="117">
        <f ca="1">ROUNDDOWN(G18*I18*K18,0)</f>
        <v>0</v>
      </c>
      <c r="M18" s="58" t="s">
        <v>170</v>
      </c>
      <c r="N18" s="16"/>
    </row>
    <row r="19" spans="1:14" ht="12" customHeight="1" x14ac:dyDescent="0.2">
      <c r="A19" s="2"/>
      <c r="B19" s="142"/>
      <c r="C19" s="157"/>
      <c r="D19" s="53"/>
      <c r="E19" s="53"/>
      <c r="F19" s="54"/>
      <c r="G19" s="145"/>
      <c r="H19" s="145"/>
      <c r="I19" s="293"/>
      <c r="J19" s="294"/>
      <c r="K19" s="146"/>
      <c r="L19" s="119"/>
      <c r="M19" s="122"/>
      <c r="N19" s="11"/>
    </row>
    <row r="20" spans="1:14" ht="12" customHeight="1" x14ac:dyDescent="0.2">
      <c r="A20" s="2"/>
      <c r="B20" s="49">
        <v>7</v>
      </c>
      <c r="C20" s="138" t="s">
        <v>70</v>
      </c>
      <c r="D20" s="42"/>
      <c r="E20" s="42"/>
      <c r="F20" s="272"/>
      <c r="G20" s="50">
        <f ca="1">'別紙（運行管理要員人件費詳細）'!BX135</f>
        <v>28</v>
      </c>
      <c r="H20" s="51" t="s">
        <v>30</v>
      </c>
      <c r="I20" s="295">
        <v>1</v>
      </c>
      <c r="J20" s="296" t="s">
        <v>164</v>
      </c>
      <c r="K20" s="116"/>
      <c r="L20" s="117">
        <f ca="1">ROUNDDOWN(G20*I20*K20,0)</f>
        <v>0</v>
      </c>
      <c r="M20" s="58" t="s">
        <v>171</v>
      </c>
      <c r="N20" s="16"/>
    </row>
    <row r="21" spans="1:14" ht="12" customHeight="1" x14ac:dyDescent="0.2">
      <c r="A21" s="2"/>
      <c r="B21" s="142"/>
      <c r="C21" s="157"/>
      <c r="D21" s="53"/>
      <c r="E21" s="53"/>
      <c r="F21" s="54"/>
      <c r="G21" s="145"/>
      <c r="H21" s="145"/>
      <c r="I21" s="293"/>
      <c r="J21" s="294"/>
      <c r="K21" s="146"/>
      <c r="L21" s="119"/>
      <c r="M21" s="122"/>
      <c r="N21" s="11"/>
    </row>
    <row r="22" spans="1:14" ht="12" customHeight="1" x14ac:dyDescent="0.2">
      <c r="A22" s="2"/>
      <c r="B22" s="49">
        <v>8</v>
      </c>
      <c r="C22" s="138" t="s">
        <v>77</v>
      </c>
      <c r="D22" s="42"/>
      <c r="E22" s="42"/>
      <c r="F22" s="272"/>
      <c r="G22" s="50">
        <f ca="1">'別紙（運行管理要員人件費詳細）'!CH135</f>
        <v>38</v>
      </c>
      <c r="H22" s="51" t="s">
        <v>30</v>
      </c>
      <c r="I22" s="295">
        <v>1</v>
      </c>
      <c r="J22" s="296" t="s">
        <v>164</v>
      </c>
      <c r="K22" s="116"/>
      <c r="L22" s="117">
        <f ca="1">ROUNDDOWN(G22*K22,0)</f>
        <v>0</v>
      </c>
      <c r="M22" s="58" t="s">
        <v>172</v>
      </c>
      <c r="N22" s="16"/>
    </row>
    <row r="23" spans="1:14" ht="12" customHeight="1" x14ac:dyDescent="0.2">
      <c r="A23" s="2"/>
      <c r="B23" s="142"/>
      <c r="C23" s="157"/>
      <c r="D23" s="53"/>
      <c r="E23" s="53"/>
      <c r="F23" s="54"/>
      <c r="G23" s="145"/>
      <c r="H23" s="145"/>
      <c r="I23" s="293"/>
      <c r="J23" s="294"/>
      <c r="K23" s="146"/>
      <c r="L23" s="119"/>
      <c r="M23" s="122"/>
      <c r="N23" s="11"/>
    </row>
    <row r="24" spans="1:14" ht="12" customHeight="1" x14ac:dyDescent="0.2">
      <c r="A24" s="2"/>
      <c r="B24" s="49">
        <v>9</v>
      </c>
      <c r="C24" s="138" t="s">
        <v>78</v>
      </c>
      <c r="D24" s="42"/>
      <c r="E24" s="42"/>
      <c r="F24" s="272"/>
      <c r="G24" s="50">
        <f ca="1">'別紙（運行管理要員人件費詳細）'!CR135</f>
        <v>30</v>
      </c>
      <c r="H24" s="51" t="s">
        <v>30</v>
      </c>
      <c r="I24" s="295">
        <v>1</v>
      </c>
      <c r="J24" s="296" t="s">
        <v>164</v>
      </c>
      <c r="K24" s="116"/>
      <c r="L24" s="117">
        <f ca="1">ROUNDDOWN(G24*K24,0)</f>
        <v>0</v>
      </c>
      <c r="M24" s="58" t="s">
        <v>173</v>
      </c>
      <c r="N24" s="16"/>
    </row>
    <row r="25" spans="1:14" ht="12" customHeight="1" x14ac:dyDescent="0.2">
      <c r="A25" s="2"/>
      <c r="B25" s="142"/>
      <c r="C25" s="157"/>
      <c r="D25" s="53"/>
      <c r="E25" s="53"/>
      <c r="F25" s="54"/>
      <c r="G25" s="145"/>
      <c r="H25" s="145"/>
      <c r="I25" s="293"/>
      <c r="J25" s="294"/>
      <c r="K25" s="146"/>
      <c r="L25" s="119"/>
      <c r="M25" s="122"/>
      <c r="N25" s="11"/>
    </row>
    <row r="26" spans="1:14" ht="12" customHeight="1" x14ac:dyDescent="0.2">
      <c r="A26" s="2"/>
      <c r="B26" s="49">
        <v>10</v>
      </c>
      <c r="C26" s="138" t="s">
        <v>79</v>
      </c>
      <c r="D26" s="42"/>
      <c r="E26" s="42"/>
      <c r="F26" s="272"/>
      <c r="G26" s="50">
        <f ca="1">'別紙（運行管理要員人件費詳細）'!DB135</f>
        <v>19</v>
      </c>
      <c r="H26" s="51" t="s">
        <v>30</v>
      </c>
      <c r="I26" s="295">
        <v>1</v>
      </c>
      <c r="J26" s="296" t="s">
        <v>164</v>
      </c>
      <c r="K26" s="116"/>
      <c r="L26" s="117">
        <f ca="1">ROUNDDOWN(G26*K26,0)</f>
        <v>0</v>
      </c>
      <c r="M26" s="58" t="s">
        <v>174</v>
      </c>
      <c r="N26" s="16"/>
    </row>
    <row r="27" spans="1:14" ht="12" customHeight="1" x14ac:dyDescent="0.2">
      <c r="A27" s="2"/>
      <c r="B27" s="142"/>
      <c r="C27" s="157"/>
      <c r="D27" s="53"/>
      <c r="E27" s="53"/>
      <c r="F27" s="54"/>
      <c r="G27" s="145"/>
      <c r="H27" s="145"/>
      <c r="I27" s="293"/>
      <c r="J27" s="294"/>
      <c r="K27" s="146"/>
      <c r="L27" s="119"/>
      <c r="M27" s="122"/>
      <c r="N27" s="11"/>
    </row>
    <row r="28" spans="1:14" ht="12" customHeight="1" x14ac:dyDescent="0.2">
      <c r="A28" s="2"/>
      <c r="B28" s="49">
        <v>11</v>
      </c>
      <c r="C28" s="138" t="s">
        <v>80</v>
      </c>
      <c r="D28" s="42"/>
      <c r="E28" s="42"/>
      <c r="F28" s="272"/>
      <c r="G28" s="50">
        <f ca="1">'別紙（運行管理要員人件費詳細）'!DL135</f>
        <v>19</v>
      </c>
      <c r="H28" s="51" t="s">
        <v>30</v>
      </c>
      <c r="I28" s="295">
        <v>1</v>
      </c>
      <c r="J28" s="296" t="s">
        <v>164</v>
      </c>
      <c r="K28" s="116"/>
      <c r="L28" s="117">
        <f ca="1">ROUNDDOWN(G28*K28,0)</f>
        <v>0</v>
      </c>
      <c r="M28" s="58" t="s">
        <v>175</v>
      </c>
      <c r="N28" s="16"/>
    </row>
    <row r="29" spans="1:14" ht="12" customHeight="1" x14ac:dyDescent="0.2">
      <c r="A29" s="2"/>
      <c r="B29" s="210"/>
      <c r="C29" s="275"/>
      <c r="D29" s="53"/>
      <c r="E29" s="53"/>
      <c r="F29" s="54"/>
      <c r="G29" s="145"/>
      <c r="H29" s="145"/>
      <c r="I29" s="293"/>
      <c r="J29" s="294"/>
      <c r="K29" s="120"/>
      <c r="L29" s="121">
        <f>SUM(L5,L6,L9,L11,L13,L15)</f>
        <v>0</v>
      </c>
      <c r="M29" s="53"/>
      <c r="N29" s="14"/>
    </row>
    <row r="30" spans="1:14" ht="12" customHeight="1" x14ac:dyDescent="0.2">
      <c r="A30" s="2"/>
      <c r="B30" s="217"/>
      <c r="C30" s="175"/>
      <c r="D30" s="42"/>
      <c r="E30" s="42"/>
      <c r="F30" s="272"/>
      <c r="G30" s="50"/>
      <c r="H30" s="51"/>
      <c r="I30" s="295"/>
      <c r="J30" s="296"/>
      <c r="K30" s="116"/>
      <c r="L30" s="250"/>
      <c r="M30" s="15"/>
      <c r="N30" s="16"/>
    </row>
    <row r="31" spans="1:14" ht="12" customHeight="1" x14ac:dyDescent="0.2">
      <c r="A31" s="2"/>
      <c r="B31" s="62"/>
      <c r="C31" s="157"/>
      <c r="D31" s="53"/>
      <c r="E31" s="53"/>
      <c r="F31" s="54"/>
      <c r="G31" s="55"/>
      <c r="H31" s="55"/>
      <c r="I31" s="304"/>
      <c r="J31" s="305"/>
      <c r="K31" s="120"/>
      <c r="L31" s="121"/>
      <c r="M31" s="13"/>
      <c r="N31" s="14"/>
    </row>
    <row r="32" spans="1:14" ht="12" customHeight="1" x14ac:dyDescent="0.2">
      <c r="A32" s="2"/>
      <c r="B32" s="49"/>
      <c r="C32" s="57"/>
      <c r="D32" s="58"/>
      <c r="E32" s="58"/>
      <c r="F32" s="59"/>
      <c r="G32" s="60"/>
      <c r="H32" s="64"/>
      <c r="I32" s="306"/>
      <c r="J32" s="307"/>
      <c r="K32" s="116"/>
      <c r="L32" s="117"/>
      <c r="M32" s="15"/>
      <c r="N32" s="16"/>
    </row>
    <row r="33" spans="1:14" ht="12" customHeight="1" x14ac:dyDescent="0.2">
      <c r="A33" s="2"/>
      <c r="B33" s="62"/>
      <c r="C33" s="52"/>
      <c r="D33" s="175"/>
      <c r="E33" s="53"/>
      <c r="F33" s="54"/>
      <c r="G33" s="55"/>
      <c r="H33" s="55"/>
      <c r="I33" s="304"/>
      <c r="J33" s="305"/>
      <c r="K33" s="120"/>
      <c r="L33" s="121"/>
      <c r="M33" s="13"/>
      <c r="N33" s="14"/>
    </row>
    <row r="34" spans="1:14" ht="12" customHeight="1" x14ac:dyDescent="0.2">
      <c r="A34" s="2"/>
      <c r="B34" s="49"/>
      <c r="C34" s="57"/>
      <c r="D34" s="58"/>
      <c r="E34" s="58"/>
      <c r="F34" s="59"/>
      <c r="G34" s="50"/>
      <c r="H34" s="158"/>
      <c r="I34" s="308"/>
      <c r="J34" s="309"/>
      <c r="K34" s="116"/>
      <c r="L34" s="117"/>
      <c r="M34" s="15"/>
      <c r="N34" s="16"/>
    </row>
    <row r="35" spans="1:14" ht="12" customHeight="1" x14ac:dyDescent="0.2">
      <c r="A35" s="2"/>
      <c r="B35" s="62"/>
      <c r="C35" s="52"/>
      <c r="D35" s="53"/>
      <c r="E35" s="53"/>
      <c r="F35" s="54"/>
      <c r="G35" s="149"/>
      <c r="H35" s="149"/>
      <c r="I35" s="297"/>
      <c r="J35" s="287"/>
      <c r="K35" s="120"/>
      <c r="L35" s="160"/>
      <c r="M35" s="13"/>
      <c r="N35" s="14"/>
    </row>
    <row r="36" spans="1:14" ht="12" customHeight="1" x14ac:dyDescent="0.2">
      <c r="A36" s="2"/>
      <c r="B36" s="49"/>
      <c r="C36" s="57"/>
      <c r="D36" s="58"/>
      <c r="E36" s="58"/>
      <c r="F36" s="59"/>
      <c r="G36" s="50"/>
      <c r="H36" s="158"/>
      <c r="I36" s="308"/>
      <c r="J36" s="309"/>
      <c r="K36" s="116"/>
      <c r="L36" s="117"/>
      <c r="M36" s="15"/>
      <c r="N36" s="16"/>
    </row>
    <row r="37" spans="1:14" ht="12" customHeight="1" x14ac:dyDescent="0.2">
      <c r="A37" s="2"/>
      <c r="B37" s="62"/>
      <c r="C37" s="157"/>
      <c r="D37" s="53"/>
      <c r="E37" s="53"/>
      <c r="F37" s="54"/>
      <c r="G37" s="149"/>
      <c r="H37" s="149"/>
      <c r="I37" s="297"/>
      <c r="J37" s="287"/>
      <c r="K37" s="284"/>
      <c r="L37" s="121">
        <f>INT(L29*0.9*0.58)</f>
        <v>0</v>
      </c>
      <c r="M37" s="13"/>
      <c r="N37" s="14"/>
    </row>
    <row r="38" spans="1:14" ht="12" customHeight="1" x14ac:dyDescent="0.2">
      <c r="A38" s="2"/>
      <c r="B38" s="49"/>
      <c r="C38" s="138"/>
      <c r="D38" s="58"/>
      <c r="E38" s="161"/>
      <c r="F38" s="59"/>
      <c r="G38" s="50"/>
      <c r="H38" s="50"/>
      <c r="I38" s="295"/>
      <c r="J38" s="288"/>
      <c r="K38" s="285"/>
      <c r="L38" s="117"/>
      <c r="M38" s="17"/>
      <c r="N38" s="16"/>
    </row>
    <row r="39" spans="1:14" ht="12" customHeight="1" x14ac:dyDescent="0.2">
      <c r="A39" s="2"/>
      <c r="B39" s="142"/>
      <c r="C39" s="143"/>
      <c r="D39" s="122"/>
      <c r="E39" s="122"/>
      <c r="F39" s="144"/>
      <c r="G39" s="162"/>
      <c r="H39" s="162"/>
      <c r="I39" s="310"/>
      <c r="J39" s="311"/>
      <c r="K39" s="164"/>
      <c r="L39" s="165"/>
      <c r="M39" s="6"/>
      <c r="N39" s="11"/>
    </row>
    <row r="40" spans="1:14" ht="12" customHeight="1" x14ac:dyDescent="0.2">
      <c r="A40" s="2"/>
      <c r="B40" s="166"/>
      <c r="C40" s="167"/>
      <c r="D40" s="168" t="s">
        <v>11</v>
      </c>
      <c r="E40" s="168"/>
      <c r="F40" s="169"/>
      <c r="G40" s="170"/>
      <c r="H40" s="170"/>
      <c r="I40" s="270"/>
      <c r="J40" s="312"/>
      <c r="K40" s="286"/>
      <c r="L40" s="173">
        <f ca="1">SUM(L8:L38)</f>
        <v>0</v>
      </c>
      <c r="M40" s="4"/>
      <c r="N40" s="5"/>
    </row>
    <row r="41" spans="1:14" ht="12" customHeight="1" x14ac:dyDescent="0.2">
      <c r="B41" s="175"/>
      <c r="C41" s="175"/>
      <c r="D41" s="175"/>
      <c r="E41" s="175"/>
      <c r="F41" s="175"/>
      <c r="G41" s="673"/>
      <c r="H41" s="673"/>
      <c r="I41" s="673"/>
      <c r="J41" s="673"/>
      <c r="K41" s="175"/>
      <c r="L41" s="175"/>
      <c r="N41" s="7"/>
    </row>
  </sheetData>
  <dataConsolidate/>
  <mergeCells count="7">
    <mergeCell ref="G2:N3"/>
    <mergeCell ref="G41:J41"/>
    <mergeCell ref="D2:F3"/>
    <mergeCell ref="C4:F4"/>
    <mergeCell ref="G4:H4"/>
    <mergeCell ref="I4:J4"/>
    <mergeCell ref="M4:N4"/>
  </mergeCells>
  <phoneticPr fontId="2"/>
  <pageMargins left="0.70866141732283472" right="0.70866141732283472" top="0.98425196850393704" bottom="0.59055118110236227" header="0.51181102362204722" footer="0.31496062992125984"/>
  <pageSetup paperSize="9" scale="94" orientation="landscape" useFirstPageNumber="1" horizont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EAFC9-8C60-554A-AD5D-310532471651}">
  <dimension ref="A2:O41"/>
  <sheetViews>
    <sheetView view="pageBreakPreview" zoomScale="115" zoomScaleNormal="100" zoomScaleSheetLayoutView="115" workbookViewId="0">
      <selection activeCell="M11" sqref="M11:N11"/>
    </sheetView>
  </sheetViews>
  <sheetFormatPr defaultColWidth="9" defaultRowHeight="12" customHeight="1" x14ac:dyDescent="0.2"/>
  <cols>
    <col min="1" max="1" width="3.33203125" style="1" customWidth="1"/>
    <col min="2" max="2" width="5.33203125" style="1" customWidth="1"/>
    <col min="3" max="6" width="11.6640625" style="1" customWidth="1"/>
    <col min="7" max="8" width="6.6640625" style="35" customWidth="1"/>
    <col min="9" max="10" width="6.6640625" style="114" customWidth="1"/>
    <col min="11" max="11" width="14.33203125" style="1" bestFit="1" customWidth="1"/>
    <col min="12" max="12" width="13.6640625" style="1" customWidth="1"/>
    <col min="13" max="13" width="15.109375" style="1" customWidth="1"/>
    <col min="14" max="14" width="14.44140625" style="1" customWidth="1"/>
    <col min="15" max="15" width="2.33203125" style="1" customWidth="1"/>
    <col min="16" max="16384" width="9" style="1"/>
  </cols>
  <sheetData>
    <row r="2" spans="1:15" ht="12" customHeight="1" x14ac:dyDescent="0.25">
      <c r="B2" s="20"/>
      <c r="C2" s="21"/>
      <c r="D2" s="649" t="s">
        <v>310</v>
      </c>
      <c r="E2" s="649"/>
      <c r="F2" s="649"/>
      <c r="G2" s="686" t="s">
        <v>301</v>
      </c>
      <c r="H2" s="686"/>
      <c r="I2" s="686"/>
      <c r="J2" s="686"/>
      <c r="K2" s="686"/>
      <c r="L2" s="686"/>
      <c r="M2" s="686"/>
      <c r="N2" s="686"/>
      <c r="O2" s="280"/>
    </row>
    <row r="3" spans="1:15" ht="12" customHeight="1" x14ac:dyDescent="0.25">
      <c r="A3" s="2"/>
      <c r="B3" s="22"/>
      <c r="C3" s="21"/>
      <c r="D3" s="650"/>
      <c r="E3" s="650"/>
      <c r="F3" s="650"/>
      <c r="G3" s="687"/>
      <c r="H3" s="687"/>
      <c r="I3" s="687"/>
      <c r="J3" s="687"/>
      <c r="K3" s="687"/>
      <c r="L3" s="687"/>
      <c r="M3" s="687"/>
      <c r="N3" s="687"/>
      <c r="O3" s="280"/>
    </row>
    <row r="4" spans="1:15" s="2" customFormat="1" ht="20.25" customHeight="1" x14ac:dyDescent="0.2">
      <c r="A4" s="3"/>
      <c r="B4" s="18" t="s">
        <v>0</v>
      </c>
      <c r="C4" s="651" t="s">
        <v>1</v>
      </c>
      <c r="D4" s="652"/>
      <c r="E4" s="652"/>
      <c r="F4" s="653"/>
      <c r="G4" s="674" t="s">
        <v>33</v>
      </c>
      <c r="H4" s="675"/>
      <c r="I4" s="676" t="s">
        <v>34</v>
      </c>
      <c r="J4" s="677"/>
      <c r="K4" s="9" t="s">
        <v>4</v>
      </c>
      <c r="L4" s="10" t="s">
        <v>5</v>
      </c>
      <c r="M4" s="652" t="s">
        <v>6</v>
      </c>
      <c r="N4" s="654"/>
    </row>
    <row r="5" spans="1:15" ht="12" customHeight="1" x14ac:dyDescent="0.2">
      <c r="A5" s="3"/>
      <c r="B5" s="130"/>
      <c r="C5" s="131"/>
      <c r="D5" s="132"/>
      <c r="E5" s="132"/>
      <c r="F5" s="133"/>
      <c r="G5" s="134"/>
      <c r="H5" s="134"/>
      <c r="I5" s="289"/>
      <c r="J5" s="290"/>
      <c r="K5" s="135"/>
      <c r="L5" s="136"/>
      <c r="M5" s="8"/>
      <c r="N5" s="34"/>
    </row>
    <row r="6" spans="1:15" ht="12" customHeight="1" x14ac:dyDescent="0.2">
      <c r="A6" s="2"/>
      <c r="B6" s="49"/>
      <c r="C6" s="138" t="s">
        <v>178</v>
      </c>
      <c r="D6" s="58"/>
      <c r="E6" s="58"/>
      <c r="F6" s="59"/>
      <c r="G6" s="139"/>
      <c r="H6" s="139"/>
      <c r="I6" s="291"/>
      <c r="J6" s="292"/>
      <c r="K6" s="140"/>
      <c r="L6" s="141"/>
      <c r="M6" s="15"/>
      <c r="N6" s="19"/>
    </row>
    <row r="7" spans="1:15" ht="12" customHeight="1" x14ac:dyDescent="0.2">
      <c r="A7" s="2"/>
      <c r="B7" s="142"/>
      <c r="C7" s="143"/>
      <c r="D7" s="122"/>
      <c r="E7" s="122"/>
      <c r="F7" s="144"/>
      <c r="G7" s="145"/>
      <c r="H7" s="145"/>
      <c r="I7" s="293"/>
      <c r="J7" s="294"/>
      <c r="K7" s="146"/>
      <c r="L7" s="119"/>
      <c r="M7" s="47"/>
      <c r="N7" s="48"/>
    </row>
    <row r="8" spans="1:15" ht="12" customHeight="1" x14ac:dyDescent="0.2">
      <c r="A8" s="2"/>
      <c r="B8" s="49">
        <v>1</v>
      </c>
      <c r="C8" s="670" t="s">
        <v>179</v>
      </c>
      <c r="D8" s="671"/>
      <c r="E8" s="671"/>
      <c r="F8" s="672"/>
      <c r="G8" s="50">
        <v>2</v>
      </c>
      <c r="H8" s="51" t="s">
        <v>55</v>
      </c>
      <c r="I8" s="295">
        <v>1</v>
      </c>
      <c r="J8" s="296" t="s">
        <v>10</v>
      </c>
      <c r="K8" s="116"/>
      <c r="L8" s="117">
        <f t="shared" ref="L8:L16" si="0">ROUNDDOWN(G8*I8*K8,0)</f>
        <v>0</v>
      </c>
      <c r="M8" s="670"/>
      <c r="N8" s="678"/>
    </row>
    <row r="9" spans="1:15" ht="12" customHeight="1" x14ac:dyDescent="0.2">
      <c r="A9" s="2"/>
      <c r="B9" s="49">
        <v>2</v>
      </c>
      <c r="C9" s="670" t="s">
        <v>180</v>
      </c>
      <c r="D9" s="671"/>
      <c r="E9" s="671"/>
      <c r="F9" s="672"/>
      <c r="G9" s="50">
        <v>1</v>
      </c>
      <c r="H9" s="51" t="s">
        <v>55</v>
      </c>
      <c r="I9" s="295">
        <v>1</v>
      </c>
      <c r="J9" s="296" t="s">
        <v>10</v>
      </c>
      <c r="K9" s="116"/>
      <c r="L9" s="117">
        <f t="shared" si="0"/>
        <v>0</v>
      </c>
      <c r="M9" s="670"/>
      <c r="N9" s="678"/>
    </row>
    <row r="10" spans="1:15" ht="12" customHeight="1" x14ac:dyDescent="0.2">
      <c r="A10" s="2"/>
      <c r="B10" s="49">
        <v>3</v>
      </c>
      <c r="C10" s="670" t="s">
        <v>181</v>
      </c>
      <c r="D10" s="671"/>
      <c r="E10" s="671"/>
      <c r="F10" s="672"/>
      <c r="G10" s="50">
        <v>1</v>
      </c>
      <c r="H10" s="51" t="s">
        <v>55</v>
      </c>
      <c r="I10" s="295">
        <v>1</v>
      </c>
      <c r="J10" s="296" t="s">
        <v>10</v>
      </c>
      <c r="K10" s="116"/>
      <c r="L10" s="117">
        <f t="shared" si="0"/>
        <v>0</v>
      </c>
      <c r="M10" s="670" t="s">
        <v>186</v>
      </c>
      <c r="N10" s="678"/>
    </row>
    <row r="11" spans="1:15" ht="12" customHeight="1" x14ac:dyDescent="0.2">
      <c r="A11" s="2"/>
      <c r="B11" s="49">
        <v>4</v>
      </c>
      <c r="C11" s="670" t="s">
        <v>182</v>
      </c>
      <c r="D11" s="671"/>
      <c r="E11" s="671"/>
      <c r="F11" s="672"/>
      <c r="G11" s="50">
        <v>1</v>
      </c>
      <c r="H11" s="51" t="s">
        <v>55</v>
      </c>
      <c r="I11" s="295">
        <v>1</v>
      </c>
      <c r="J11" s="296" t="s">
        <v>10</v>
      </c>
      <c r="K11" s="116"/>
      <c r="L11" s="117">
        <f t="shared" si="0"/>
        <v>0</v>
      </c>
      <c r="M11" s="670" t="s">
        <v>187</v>
      </c>
      <c r="N11" s="678"/>
    </row>
    <row r="12" spans="1:15" ht="12" customHeight="1" x14ac:dyDescent="0.2">
      <c r="A12" s="2"/>
      <c r="B12" s="49">
        <v>5</v>
      </c>
      <c r="C12" s="670" t="s">
        <v>183</v>
      </c>
      <c r="D12" s="671"/>
      <c r="E12" s="671"/>
      <c r="F12" s="672"/>
      <c r="G12" s="50">
        <v>2</v>
      </c>
      <c r="H12" s="51" t="s">
        <v>204</v>
      </c>
      <c r="I12" s="295">
        <v>1</v>
      </c>
      <c r="J12" s="296" t="s">
        <v>10</v>
      </c>
      <c r="K12" s="116"/>
      <c r="L12" s="117">
        <f t="shared" si="0"/>
        <v>0</v>
      </c>
      <c r="M12" s="670" t="s">
        <v>188</v>
      </c>
      <c r="N12" s="678"/>
    </row>
    <row r="13" spans="1:15" ht="12" customHeight="1" x14ac:dyDescent="0.2">
      <c r="A13" s="2"/>
      <c r="B13" s="49">
        <v>6</v>
      </c>
      <c r="C13" s="670" t="s">
        <v>184</v>
      </c>
      <c r="D13" s="671"/>
      <c r="E13" s="671"/>
      <c r="F13" s="672"/>
      <c r="G13" s="50">
        <v>1</v>
      </c>
      <c r="H13" s="51" t="s">
        <v>314</v>
      </c>
      <c r="I13" s="295">
        <v>1</v>
      </c>
      <c r="J13" s="296" t="s">
        <v>10</v>
      </c>
      <c r="K13" s="116"/>
      <c r="L13" s="117">
        <f t="shared" si="0"/>
        <v>0</v>
      </c>
      <c r="M13" s="670" t="s">
        <v>189</v>
      </c>
      <c r="N13" s="678"/>
    </row>
    <row r="14" spans="1:15" ht="12" customHeight="1" x14ac:dyDescent="0.2">
      <c r="A14" s="2"/>
      <c r="B14" s="49">
        <v>7</v>
      </c>
      <c r="C14" s="670" t="s">
        <v>184</v>
      </c>
      <c r="D14" s="671"/>
      <c r="E14" s="671"/>
      <c r="F14" s="672"/>
      <c r="G14" s="50">
        <v>1</v>
      </c>
      <c r="H14" s="51" t="s">
        <v>314</v>
      </c>
      <c r="I14" s="295">
        <v>1</v>
      </c>
      <c r="J14" s="296" t="s">
        <v>10</v>
      </c>
      <c r="K14" s="116"/>
      <c r="L14" s="117">
        <f t="shared" si="0"/>
        <v>0</v>
      </c>
      <c r="M14" s="670" t="s">
        <v>190</v>
      </c>
      <c r="N14" s="678"/>
    </row>
    <row r="15" spans="1:15" ht="12" customHeight="1" x14ac:dyDescent="0.2">
      <c r="A15" s="2"/>
      <c r="B15" s="49">
        <v>8</v>
      </c>
      <c r="C15" s="670" t="s">
        <v>185</v>
      </c>
      <c r="D15" s="671"/>
      <c r="E15" s="671"/>
      <c r="F15" s="672"/>
      <c r="G15" s="50">
        <v>1</v>
      </c>
      <c r="H15" s="51" t="s">
        <v>7</v>
      </c>
      <c r="I15" s="295">
        <v>1</v>
      </c>
      <c r="J15" s="296" t="s">
        <v>10</v>
      </c>
      <c r="K15" s="116"/>
      <c r="L15" s="117">
        <f t="shared" si="0"/>
        <v>0</v>
      </c>
      <c r="M15" s="670" t="s">
        <v>191</v>
      </c>
      <c r="N15" s="678"/>
    </row>
    <row r="16" spans="1:15" ht="12" customHeight="1" x14ac:dyDescent="0.2">
      <c r="A16" s="2"/>
      <c r="B16" s="49"/>
      <c r="C16" s="670"/>
      <c r="D16" s="671"/>
      <c r="E16" s="671"/>
      <c r="F16" s="672"/>
      <c r="G16" s="50"/>
      <c r="H16" s="51"/>
      <c r="I16" s="295"/>
      <c r="J16" s="296"/>
      <c r="K16" s="116"/>
      <c r="L16" s="117">
        <f t="shared" si="0"/>
        <v>0</v>
      </c>
      <c r="M16" s="670"/>
      <c r="N16" s="678"/>
    </row>
    <row r="17" spans="1:14" ht="12" customHeight="1" x14ac:dyDescent="0.2">
      <c r="A17" s="2"/>
      <c r="B17" s="49"/>
      <c r="C17" s="670"/>
      <c r="D17" s="671"/>
      <c r="E17" s="671"/>
      <c r="F17" s="672"/>
      <c r="G17" s="50"/>
      <c r="H17" s="51"/>
      <c r="I17" s="295"/>
      <c r="J17" s="296"/>
      <c r="K17" s="116"/>
      <c r="L17" s="117">
        <f t="shared" ref="L17:L38" si="1">ROUNDDOWN(G17*I17*K17,0)</f>
        <v>0</v>
      </c>
      <c r="M17" s="670"/>
      <c r="N17" s="678"/>
    </row>
    <row r="18" spans="1:14" ht="12" customHeight="1" x14ac:dyDescent="0.2">
      <c r="A18" s="2"/>
      <c r="B18" s="49"/>
      <c r="C18" s="670"/>
      <c r="D18" s="671"/>
      <c r="E18" s="671"/>
      <c r="F18" s="672"/>
      <c r="G18" s="50"/>
      <c r="H18" s="51"/>
      <c r="I18" s="295"/>
      <c r="J18" s="296"/>
      <c r="K18" s="116"/>
      <c r="L18" s="117">
        <f t="shared" si="1"/>
        <v>0</v>
      </c>
      <c r="M18" s="670"/>
      <c r="N18" s="678"/>
    </row>
    <row r="19" spans="1:14" ht="12" customHeight="1" x14ac:dyDescent="0.2">
      <c r="A19" s="2"/>
      <c r="B19" s="49"/>
      <c r="C19" s="670"/>
      <c r="D19" s="671"/>
      <c r="E19" s="671"/>
      <c r="F19" s="672"/>
      <c r="G19" s="50"/>
      <c r="H19" s="51"/>
      <c r="I19" s="295"/>
      <c r="J19" s="296"/>
      <c r="K19" s="116"/>
      <c r="L19" s="117">
        <f t="shared" si="1"/>
        <v>0</v>
      </c>
      <c r="M19" s="670"/>
      <c r="N19" s="678"/>
    </row>
    <row r="20" spans="1:14" ht="12" customHeight="1" x14ac:dyDescent="0.2">
      <c r="A20" s="2"/>
      <c r="B20" s="49"/>
      <c r="C20" s="670"/>
      <c r="D20" s="671"/>
      <c r="E20" s="671"/>
      <c r="F20" s="672"/>
      <c r="G20" s="50"/>
      <c r="H20" s="51"/>
      <c r="I20" s="295"/>
      <c r="J20" s="296"/>
      <c r="K20" s="116"/>
      <c r="L20" s="117">
        <f t="shared" si="1"/>
        <v>0</v>
      </c>
      <c r="M20" s="670"/>
      <c r="N20" s="678"/>
    </row>
    <row r="21" spans="1:14" ht="12" customHeight="1" x14ac:dyDescent="0.2">
      <c r="A21" s="2"/>
      <c r="B21" s="49"/>
      <c r="C21" s="670"/>
      <c r="D21" s="671"/>
      <c r="E21" s="671"/>
      <c r="F21" s="672"/>
      <c r="G21" s="50"/>
      <c r="H21" s="51"/>
      <c r="I21" s="295"/>
      <c r="J21" s="296"/>
      <c r="K21" s="116"/>
      <c r="L21" s="117">
        <f t="shared" si="1"/>
        <v>0</v>
      </c>
      <c r="M21" s="670"/>
      <c r="N21" s="678"/>
    </row>
    <row r="22" spans="1:14" ht="12" customHeight="1" x14ac:dyDescent="0.2">
      <c r="A22" s="2"/>
      <c r="B22" s="49"/>
      <c r="C22" s="670"/>
      <c r="D22" s="671"/>
      <c r="E22" s="671"/>
      <c r="F22" s="672"/>
      <c r="G22" s="50"/>
      <c r="H22" s="51"/>
      <c r="I22" s="295"/>
      <c r="J22" s="296"/>
      <c r="K22" s="116"/>
      <c r="L22" s="117">
        <f t="shared" si="1"/>
        <v>0</v>
      </c>
      <c r="M22" s="670"/>
      <c r="N22" s="678"/>
    </row>
    <row r="23" spans="1:14" ht="12" customHeight="1" x14ac:dyDescent="0.2">
      <c r="A23" s="2"/>
      <c r="B23" s="49"/>
      <c r="C23" s="670"/>
      <c r="D23" s="671"/>
      <c r="E23" s="671"/>
      <c r="F23" s="672"/>
      <c r="G23" s="50"/>
      <c r="H23" s="51"/>
      <c r="I23" s="295"/>
      <c r="J23" s="296"/>
      <c r="K23" s="116"/>
      <c r="L23" s="117">
        <f t="shared" si="1"/>
        <v>0</v>
      </c>
      <c r="M23" s="670"/>
      <c r="N23" s="678"/>
    </row>
    <row r="24" spans="1:14" ht="12" customHeight="1" x14ac:dyDescent="0.2">
      <c r="A24" s="2"/>
      <c r="B24" s="49"/>
      <c r="C24" s="670"/>
      <c r="D24" s="671"/>
      <c r="E24" s="671"/>
      <c r="F24" s="672"/>
      <c r="G24" s="50"/>
      <c r="H24" s="51"/>
      <c r="I24" s="295"/>
      <c r="J24" s="296"/>
      <c r="K24" s="116"/>
      <c r="L24" s="117">
        <f t="shared" si="1"/>
        <v>0</v>
      </c>
      <c r="M24" s="670"/>
      <c r="N24" s="678"/>
    </row>
    <row r="25" spans="1:14" ht="12" customHeight="1" x14ac:dyDescent="0.2">
      <c r="A25" s="2"/>
      <c r="B25" s="49"/>
      <c r="C25" s="670"/>
      <c r="D25" s="671"/>
      <c r="E25" s="671"/>
      <c r="F25" s="672"/>
      <c r="G25" s="50"/>
      <c r="H25" s="51"/>
      <c r="I25" s="295"/>
      <c r="J25" s="296"/>
      <c r="K25" s="116"/>
      <c r="L25" s="117">
        <f t="shared" si="1"/>
        <v>0</v>
      </c>
      <c r="M25" s="670"/>
      <c r="N25" s="678"/>
    </row>
    <row r="26" spans="1:14" ht="12" customHeight="1" x14ac:dyDescent="0.2">
      <c r="A26" s="2"/>
      <c r="B26" s="49"/>
      <c r="C26" s="670"/>
      <c r="D26" s="671"/>
      <c r="E26" s="671"/>
      <c r="F26" s="672"/>
      <c r="G26" s="50"/>
      <c r="H26" s="51"/>
      <c r="I26" s="295"/>
      <c r="J26" s="296"/>
      <c r="K26" s="116"/>
      <c r="L26" s="117">
        <f t="shared" si="1"/>
        <v>0</v>
      </c>
      <c r="M26" s="670"/>
      <c r="N26" s="678"/>
    </row>
    <row r="27" spans="1:14" ht="12" customHeight="1" x14ac:dyDescent="0.2">
      <c r="A27" s="2"/>
      <c r="B27" s="49"/>
      <c r="C27" s="670"/>
      <c r="D27" s="671"/>
      <c r="E27" s="671"/>
      <c r="F27" s="672"/>
      <c r="G27" s="50"/>
      <c r="H27" s="51"/>
      <c r="I27" s="295"/>
      <c r="J27" s="296"/>
      <c r="K27" s="116"/>
      <c r="L27" s="117">
        <f t="shared" si="1"/>
        <v>0</v>
      </c>
      <c r="M27" s="670"/>
      <c r="N27" s="678"/>
    </row>
    <row r="28" spans="1:14" ht="12" customHeight="1" x14ac:dyDescent="0.2">
      <c r="A28" s="2"/>
      <c r="B28" s="49"/>
      <c r="C28" s="670"/>
      <c r="D28" s="671"/>
      <c r="E28" s="671"/>
      <c r="F28" s="672"/>
      <c r="G28" s="50"/>
      <c r="H28" s="51"/>
      <c r="I28" s="295"/>
      <c r="J28" s="296"/>
      <c r="K28" s="116"/>
      <c r="L28" s="117">
        <f t="shared" si="1"/>
        <v>0</v>
      </c>
      <c r="M28" s="670"/>
      <c r="N28" s="678"/>
    </row>
    <row r="29" spans="1:14" ht="12" customHeight="1" x14ac:dyDescent="0.2">
      <c r="A29" s="2"/>
      <c r="B29" s="49"/>
      <c r="C29" s="670"/>
      <c r="D29" s="671"/>
      <c r="E29" s="671"/>
      <c r="F29" s="672"/>
      <c r="G29" s="50"/>
      <c r="H29" s="51"/>
      <c r="I29" s="295"/>
      <c r="J29" s="296"/>
      <c r="K29" s="116"/>
      <c r="L29" s="117">
        <f t="shared" si="1"/>
        <v>0</v>
      </c>
      <c r="M29" s="670"/>
      <c r="N29" s="678"/>
    </row>
    <row r="30" spans="1:14" ht="12" customHeight="1" x14ac:dyDescent="0.2">
      <c r="A30" s="2"/>
      <c r="B30" s="49"/>
      <c r="C30" s="670"/>
      <c r="D30" s="671"/>
      <c r="E30" s="671"/>
      <c r="F30" s="672"/>
      <c r="G30" s="50"/>
      <c r="H30" s="51"/>
      <c r="I30" s="295"/>
      <c r="J30" s="296"/>
      <c r="K30" s="116"/>
      <c r="L30" s="117">
        <f t="shared" si="1"/>
        <v>0</v>
      </c>
      <c r="M30" s="670"/>
      <c r="N30" s="678"/>
    </row>
    <row r="31" spans="1:14" ht="12" customHeight="1" x14ac:dyDescent="0.2">
      <c r="A31" s="2"/>
      <c r="B31" s="49"/>
      <c r="C31" s="670"/>
      <c r="D31" s="671"/>
      <c r="E31" s="671"/>
      <c r="F31" s="672"/>
      <c r="G31" s="50"/>
      <c r="H31" s="51"/>
      <c r="I31" s="295"/>
      <c r="J31" s="296"/>
      <c r="K31" s="116"/>
      <c r="L31" s="117">
        <f t="shared" si="1"/>
        <v>0</v>
      </c>
      <c r="M31" s="670"/>
      <c r="N31" s="678"/>
    </row>
    <row r="32" spans="1:14" ht="12" customHeight="1" x14ac:dyDescent="0.2">
      <c r="A32" s="2"/>
      <c r="B32" s="49"/>
      <c r="C32" s="670"/>
      <c r="D32" s="671"/>
      <c r="E32" s="671"/>
      <c r="F32" s="672"/>
      <c r="G32" s="50"/>
      <c r="H32" s="51"/>
      <c r="I32" s="295"/>
      <c r="J32" s="296"/>
      <c r="K32" s="116"/>
      <c r="L32" s="117">
        <f t="shared" si="1"/>
        <v>0</v>
      </c>
      <c r="M32" s="670"/>
      <c r="N32" s="678"/>
    </row>
    <row r="33" spans="1:14" ht="12" customHeight="1" x14ac:dyDescent="0.2">
      <c r="A33" s="2"/>
      <c r="B33" s="49"/>
      <c r="C33" s="670"/>
      <c r="D33" s="671"/>
      <c r="E33" s="671"/>
      <c r="F33" s="672"/>
      <c r="G33" s="50"/>
      <c r="H33" s="51"/>
      <c r="I33" s="295"/>
      <c r="J33" s="296"/>
      <c r="K33" s="116"/>
      <c r="L33" s="117">
        <f t="shared" si="1"/>
        <v>0</v>
      </c>
      <c r="M33" s="670"/>
      <c r="N33" s="678"/>
    </row>
    <row r="34" spans="1:14" ht="12" customHeight="1" x14ac:dyDescent="0.2">
      <c r="A34" s="2"/>
      <c r="B34" s="49"/>
      <c r="C34" s="670"/>
      <c r="D34" s="671"/>
      <c r="E34" s="671"/>
      <c r="F34" s="672"/>
      <c r="G34" s="50"/>
      <c r="H34" s="51"/>
      <c r="I34" s="295"/>
      <c r="J34" s="296"/>
      <c r="K34" s="116"/>
      <c r="L34" s="117">
        <f t="shared" si="1"/>
        <v>0</v>
      </c>
      <c r="M34" s="670"/>
      <c r="N34" s="678"/>
    </row>
    <row r="35" spans="1:14" ht="12" customHeight="1" x14ac:dyDescent="0.2">
      <c r="A35" s="2"/>
      <c r="B35" s="49"/>
      <c r="C35" s="670"/>
      <c r="D35" s="671"/>
      <c r="E35" s="671"/>
      <c r="F35" s="672"/>
      <c r="G35" s="50"/>
      <c r="H35" s="51"/>
      <c r="I35" s="295"/>
      <c r="J35" s="296"/>
      <c r="K35" s="116"/>
      <c r="L35" s="117">
        <f t="shared" si="1"/>
        <v>0</v>
      </c>
      <c r="M35" s="670"/>
      <c r="N35" s="678"/>
    </row>
    <row r="36" spans="1:14" ht="12" customHeight="1" x14ac:dyDescent="0.2">
      <c r="A36" s="2"/>
      <c r="B36" s="49"/>
      <c r="C36" s="670"/>
      <c r="D36" s="671"/>
      <c r="E36" s="671"/>
      <c r="F36" s="672"/>
      <c r="G36" s="50"/>
      <c r="H36" s="51"/>
      <c r="I36" s="295"/>
      <c r="J36" s="296"/>
      <c r="K36" s="116"/>
      <c r="L36" s="117">
        <f t="shared" si="1"/>
        <v>0</v>
      </c>
      <c r="M36" s="670"/>
      <c r="N36" s="678"/>
    </row>
    <row r="37" spans="1:14" ht="12" customHeight="1" x14ac:dyDescent="0.2">
      <c r="A37" s="2"/>
      <c r="B37" s="49"/>
      <c r="C37" s="670"/>
      <c r="D37" s="671"/>
      <c r="E37" s="671"/>
      <c r="F37" s="672"/>
      <c r="G37" s="50"/>
      <c r="H37" s="51"/>
      <c r="I37" s="295"/>
      <c r="J37" s="296"/>
      <c r="K37" s="116"/>
      <c r="L37" s="117">
        <f t="shared" si="1"/>
        <v>0</v>
      </c>
      <c r="M37" s="670"/>
      <c r="N37" s="678"/>
    </row>
    <row r="38" spans="1:14" ht="12" customHeight="1" x14ac:dyDescent="0.2">
      <c r="A38" s="2"/>
      <c r="B38" s="49"/>
      <c r="C38" s="670"/>
      <c r="D38" s="671"/>
      <c r="E38" s="671"/>
      <c r="F38" s="672"/>
      <c r="G38" s="50"/>
      <c r="H38" s="51"/>
      <c r="I38" s="295"/>
      <c r="J38" s="296"/>
      <c r="K38" s="116"/>
      <c r="L38" s="117">
        <f t="shared" si="1"/>
        <v>0</v>
      </c>
      <c r="M38" s="670"/>
      <c r="N38" s="678"/>
    </row>
    <row r="39" spans="1:14" ht="12" customHeight="1" x14ac:dyDescent="0.2">
      <c r="A39" s="2"/>
      <c r="B39" s="142"/>
      <c r="C39" s="143"/>
      <c r="D39" s="122"/>
      <c r="E39" s="122"/>
      <c r="F39" s="144"/>
      <c r="G39" s="162"/>
      <c r="H39" s="162"/>
      <c r="I39" s="310"/>
      <c r="J39" s="311"/>
      <c r="K39" s="164"/>
      <c r="L39" s="165"/>
      <c r="M39" s="6"/>
      <c r="N39" s="11"/>
    </row>
    <row r="40" spans="1:14" ht="12" customHeight="1" x14ac:dyDescent="0.2">
      <c r="A40" s="2"/>
      <c r="B40" s="166"/>
      <c r="C40" s="167"/>
      <c r="D40" s="168" t="s">
        <v>11</v>
      </c>
      <c r="E40" s="168"/>
      <c r="F40" s="169"/>
      <c r="G40" s="170"/>
      <c r="H40" s="170"/>
      <c r="I40" s="270"/>
      <c r="J40" s="312"/>
      <c r="K40" s="286"/>
      <c r="L40" s="173">
        <f>SUM(L8:L38)</f>
        <v>0</v>
      </c>
      <c r="M40" s="4"/>
      <c r="N40" s="5"/>
    </row>
    <row r="41" spans="1:14" ht="12" customHeight="1" x14ac:dyDescent="0.2">
      <c r="B41" s="175"/>
      <c r="C41" s="175"/>
      <c r="D41" s="175"/>
      <c r="E41" s="175"/>
      <c r="F41" s="175"/>
      <c r="G41" s="673"/>
      <c r="H41" s="673"/>
      <c r="I41" s="673"/>
      <c r="J41" s="673"/>
      <c r="K41" s="175"/>
      <c r="L41" s="175"/>
      <c r="N41" s="7"/>
    </row>
  </sheetData>
  <dataConsolidate/>
  <mergeCells count="69">
    <mergeCell ref="M33:N33"/>
    <mergeCell ref="C34:F34"/>
    <mergeCell ref="M34:N34"/>
    <mergeCell ref="C38:F38"/>
    <mergeCell ref="M38:N38"/>
    <mergeCell ref="C35:F35"/>
    <mergeCell ref="M35:N35"/>
    <mergeCell ref="C36:F36"/>
    <mergeCell ref="M36:N36"/>
    <mergeCell ref="C37:F37"/>
    <mergeCell ref="M37:N37"/>
    <mergeCell ref="C14:F14"/>
    <mergeCell ref="C15:F15"/>
    <mergeCell ref="C16:F16"/>
    <mergeCell ref="M16:N16"/>
    <mergeCell ref="C19:F19"/>
    <mergeCell ref="M17:N17"/>
    <mergeCell ref="M19:N19"/>
    <mergeCell ref="M14:N14"/>
    <mergeCell ref="M15:N15"/>
    <mergeCell ref="C17:F17"/>
    <mergeCell ref="C18:F18"/>
    <mergeCell ref="M18:N18"/>
    <mergeCell ref="G2:N3"/>
    <mergeCell ref="D2:F3"/>
    <mergeCell ref="C4:F4"/>
    <mergeCell ref="G4:H4"/>
    <mergeCell ref="I4:J4"/>
    <mergeCell ref="C13:F13"/>
    <mergeCell ref="M4:N4"/>
    <mergeCell ref="C8:F8"/>
    <mergeCell ref="C9:F9"/>
    <mergeCell ref="C10:F10"/>
    <mergeCell ref="C11:F11"/>
    <mergeCell ref="C12:F12"/>
    <mergeCell ref="M13:N13"/>
    <mergeCell ref="M8:N8"/>
    <mergeCell ref="M9:N9"/>
    <mergeCell ref="M10:N10"/>
    <mergeCell ref="M11:N11"/>
    <mergeCell ref="M12:N12"/>
    <mergeCell ref="C26:F26"/>
    <mergeCell ref="G41:J41"/>
    <mergeCell ref="M26:N26"/>
    <mergeCell ref="C27:F27"/>
    <mergeCell ref="M27:N27"/>
    <mergeCell ref="C28:F28"/>
    <mergeCell ref="M28:N28"/>
    <mergeCell ref="C29:F29"/>
    <mergeCell ref="M29:N29"/>
    <mergeCell ref="C30:F30"/>
    <mergeCell ref="M30:N30"/>
    <mergeCell ref="C31:F31"/>
    <mergeCell ref="M31:N31"/>
    <mergeCell ref="C32:F32"/>
    <mergeCell ref="M32:N32"/>
    <mergeCell ref="C33:F33"/>
    <mergeCell ref="C24:F24"/>
    <mergeCell ref="M24:N24"/>
    <mergeCell ref="C25:F25"/>
    <mergeCell ref="M25:N25"/>
    <mergeCell ref="C20:F20"/>
    <mergeCell ref="M20:N20"/>
    <mergeCell ref="C21:F21"/>
    <mergeCell ref="C22:F22"/>
    <mergeCell ref="C23:F23"/>
    <mergeCell ref="M23:N23"/>
    <mergeCell ref="M21:N21"/>
    <mergeCell ref="M22:N22"/>
  </mergeCells>
  <phoneticPr fontId="2"/>
  <pageMargins left="0.70866141732283472" right="0.70866141732283472" top="0.98425196850393704" bottom="0.59055118110236227" header="0.51181102362204722" footer="0.31496062992125984"/>
  <pageSetup paperSize="9" scale="94" orientation="landscape" useFirstPageNumber="1" horizontalDpi="4294967293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EAB44-47B8-3443-B0D0-49F10C7D608B}">
  <dimension ref="A2:O41"/>
  <sheetViews>
    <sheetView view="pageBreakPreview" zoomScaleNormal="100" zoomScaleSheetLayoutView="100" workbookViewId="0">
      <selection activeCell="M24" sqref="M24"/>
    </sheetView>
  </sheetViews>
  <sheetFormatPr defaultColWidth="9" defaultRowHeight="12" customHeight="1" x14ac:dyDescent="0.2"/>
  <cols>
    <col min="1" max="1" width="3.33203125" style="1" customWidth="1"/>
    <col min="2" max="2" width="5.33203125" style="1" customWidth="1"/>
    <col min="3" max="6" width="11.6640625" style="1" customWidth="1"/>
    <col min="7" max="8" width="6.6640625" style="35" customWidth="1"/>
    <col min="9" max="10" width="6.6640625" style="114" customWidth="1"/>
    <col min="11" max="11" width="14.33203125" style="1" bestFit="1" customWidth="1"/>
    <col min="12" max="12" width="13.6640625" style="1" customWidth="1"/>
    <col min="13" max="13" width="15.109375" style="1" customWidth="1"/>
    <col min="14" max="14" width="14.44140625" style="1" customWidth="1"/>
    <col min="15" max="15" width="2.33203125" style="1" customWidth="1"/>
    <col min="16" max="16384" width="9" style="1"/>
  </cols>
  <sheetData>
    <row r="2" spans="1:15" ht="12" customHeight="1" x14ac:dyDescent="0.2">
      <c r="B2" s="20"/>
      <c r="C2" s="21"/>
      <c r="D2" s="649" t="s">
        <v>310</v>
      </c>
      <c r="E2" s="649"/>
      <c r="F2" s="649"/>
      <c r="G2" s="667" t="s">
        <v>302</v>
      </c>
      <c r="H2" s="667"/>
      <c r="I2" s="667"/>
      <c r="J2" s="667"/>
      <c r="K2" s="667"/>
      <c r="L2" s="667"/>
      <c r="M2" s="667"/>
      <c r="N2" s="667"/>
      <c r="O2" s="37"/>
    </row>
    <row r="3" spans="1:15" ht="12" customHeight="1" x14ac:dyDescent="0.2">
      <c r="A3" s="2"/>
      <c r="B3" s="22"/>
      <c r="C3" s="21"/>
      <c r="D3" s="650"/>
      <c r="E3" s="650"/>
      <c r="F3" s="650"/>
      <c r="G3" s="668"/>
      <c r="H3" s="668"/>
      <c r="I3" s="668"/>
      <c r="J3" s="668"/>
      <c r="K3" s="668"/>
      <c r="L3" s="668"/>
      <c r="M3" s="668"/>
      <c r="N3" s="668"/>
      <c r="O3" s="37"/>
    </row>
    <row r="4" spans="1:15" s="2" customFormat="1" ht="20.25" customHeight="1" x14ac:dyDescent="0.2">
      <c r="A4" s="3"/>
      <c r="B4" s="18" t="s">
        <v>0</v>
      </c>
      <c r="C4" s="651" t="s">
        <v>1</v>
      </c>
      <c r="D4" s="652"/>
      <c r="E4" s="652"/>
      <c r="F4" s="653"/>
      <c r="G4" s="674" t="s">
        <v>33</v>
      </c>
      <c r="H4" s="675"/>
      <c r="I4" s="676" t="s">
        <v>34</v>
      </c>
      <c r="J4" s="677"/>
      <c r="K4" s="9" t="s">
        <v>4</v>
      </c>
      <c r="L4" s="10" t="s">
        <v>5</v>
      </c>
      <c r="M4" s="652" t="s">
        <v>6</v>
      </c>
      <c r="N4" s="654"/>
    </row>
    <row r="5" spans="1:15" ht="12" customHeight="1" x14ac:dyDescent="0.2">
      <c r="A5" s="3"/>
      <c r="B5" s="130"/>
      <c r="C5" s="131"/>
      <c r="D5" s="132"/>
      <c r="E5" s="132"/>
      <c r="F5" s="133"/>
      <c r="G5" s="134"/>
      <c r="H5" s="134"/>
      <c r="I5" s="289"/>
      <c r="J5" s="290"/>
      <c r="K5" s="135"/>
      <c r="L5" s="136"/>
      <c r="M5" s="8"/>
      <c r="N5" s="34"/>
    </row>
    <row r="6" spans="1:15" ht="12" customHeight="1" x14ac:dyDescent="0.2">
      <c r="A6" s="2"/>
      <c r="B6" s="49"/>
      <c r="C6" s="658" t="s">
        <v>192</v>
      </c>
      <c r="D6" s="659"/>
      <c r="E6" s="659"/>
      <c r="F6" s="660"/>
      <c r="G6" s="139"/>
      <c r="H6" s="139"/>
      <c r="I6" s="291"/>
      <c r="J6" s="292"/>
      <c r="K6" s="140"/>
      <c r="L6" s="141"/>
      <c r="M6" s="15"/>
      <c r="N6" s="19"/>
    </row>
    <row r="7" spans="1:15" ht="12" customHeight="1" x14ac:dyDescent="0.2">
      <c r="A7" s="2"/>
      <c r="B7" s="142"/>
      <c r="C7" s="143"/>
      <c r="D7" s="122"/>
      <c r="E7" s="122"/>
      <c r="F7" s="144"/>
      <c r="G7" s="145"/>
      <c r="H7" s="145"/>
      <c r="I7" s="293"/>
      <c r="J7" s="294"/>
      <c r="K7" s="146"/>
      <c r="L7" s="119"/>
      <c r="M7" s="47"/>
      <c r="N7" s="48"/>
    </row>
    <row r="8" spans="1:15" ht="12" customHeight="1" x14ac:dyDescent="0.2">
      <c r="A8" s="2"/>
      <c r="B8" s="49">
        <v>1</v>
      </c>
      <c r="C8" s="670" t="s">
        <v>193</v>
      </c>
      <c r="D8" s="671"/>
      <c r="E8" s="671"/>
      <c r="F8" s="672"/>
      <c r="G8" s="50">
        <v>60</v>
      </c>
      <c r="H8" s="51" t="s">
        <v>203</v>
      </c>
      <c r="I8" s="295">
        <v>1</v>
      </c>
      <c r="J8" s="296" t="s">
        <v>10</v>
      </c>
      <c r="K8" s="116"/>
      <c r="L8" s="117">
        <f>ROUNDDOWN(G8*I8*K8,0)</f>
        <v>0</v>
      </c>
      <c r="M8" s="670" t="s">
        <v>206</v>
      </c>
      <c r="N8" s="678"/>
    </row>
    <row r="9" spans="1:15" ht="12" customHeight="1" x14ac:dyDescent="0.2">
      <c r="A9" s="2"/>
      <c r="B9" s="49">
        <v>2</v>
      </c>
      <c r="C9" s="670" t="s">
        <v>194</v>
      </c>
      <c r="D9" s="671"/>
      <c r="E9" s="671"/>
      <c r="F9" s="672"/>
      <c r="G9" s="50">
        <v>60</v>
      </c>
      <c r="H9" s="51" t="s">
        <v>204</v>
      </c>
      <c r="I9" s="295">
        <v>1</v>
      </c>
      <c r="J9" s="296" t="s">
        <v>10</v>
      </c>
      <c r="K9" s="116"/>
      <c r="L9" s="117">
        <f t="shared" ref="L9:L19" si="0">ROUNDDOWN(G9*I9*K9,0)</f>
        <v>0</v>
      </c>
      <c r="M9" s="670" t="s">
        <v>207</v>
      </c>
      <c r="N9" s="678"/>
    </row>
    <row r="10" spans="1:15" ht="12" customHeight="1" x14ac:dyDescent="0.2">
      <c r="A10" s="2"/>
      <c r="B10" s="49">
        <v>3</v>
      </c>
      <c r="C10" s="670" t="s">
        <v>195</v>
      </c>
      <c r="D10" s="671"/>
      <c r="E10" s="671"/>
      <c r="F10" s="672"/>
      <c r="G10" s="50">
        <v>60</v>
      </c>
      <c r="H10" s="51" t="s">
        <v>204</v>
      </c>
      <c r="I10" s="295">
        <v>1</v>
      </c>
      <c r="J10" s="296" t="s">
        <v>10</v>
      </c>
      <c r="K10" s="116"/>
      <c r="L10" s="117">
        <f t="shared" si="0"/>
        <v>0</v>
      </c>
      <c r="M10" s="670" t="s">
        <v>206</v>
      </c>
      <c r="N10" s="678"/>
    </row>
    <row r="11" spans="1:15" ht="12" customHeight="1" x14ac:dyDescent="0.2">
      <c r="A11" s="2"/>
      <c r="B11" s="49">
        <v>4</v>
      </c>
      <c r="C11" s="670" t="s">
        <v>196</v>
      </c>
      <c r="D11" s="671"/>
      <c r="E11" s="671"/>
      <c r="F11" s="672"/>
      <c r="G11" s="50">
        <v>10</v>
      </c>
      <c r="H11" s="51" t="s">
        <v>204</v>
      </c>
      <c r="I11" s="295">
        <v>1</v>
      </c>
      <c r="J11" s="296" t="s">
        <v>10</v>
      </c>
      <c r="K11" s="116"/>
      <c r="L11" s="117">
        <f t="shared" si="0"/>
        <v>0</v>
      </c>
      <c r="M11" s="670" t="s">
        <v>208</v>
      </c>
      <c r="N11" s="678"/>
    </row>
    <row r="12" spans="1:15" ht="12" customHeight="1" x14ac:dyDescent="0.2">
      <c r="A12" s="2"/>
      <c r="B12" s="49">
        <v>5</v>
      </c>
      <c r="C12" s="670" t="s">
        <v>197</v>
      </c>
      <c r="D12" s="671"/>
      <c r="E12" s="671"/>
      <c r="F12" s="672"/>
      <c r="G12" s="50">
        <v>30</v>
      </c>
      <c r="H12" s="51" t="s">
        <v>205</v>
      </c>
      <c r="I12" s="295">
        <v>1</v>
      </c>
      <c r="J12" s="296" t="s">
        <v>10</v>
      </c>
      <c r="K12" s="116"/>
      <c r="L12" s="117">
        <f t="shared" si="0"/>
        <v>0</v>
      </c>
      <c r="M12" s="670" t="s">
        <v>210</v>
      </c>
      <c r="N12" s="678"/>
    </row>
    <row r="13" spans="1:15" ht="12" customHeight="1" x14ac:dyDescent="0.2">
      <c r="A13" s="2"/>
      <c r="B13" s="49">
        <v>6</v>
      </c>
      <c r="C13" s="670" t="s">
        <v>198</v>
      </c>
      <c r="D13" s="671"/>
      <c r="E13" s="671"/>
      <c r="F13" s="672"/>
      <c r="G13" s="50">
        <v>10</v>
      </c>
      <c r="H13" s="51" t="s">
        <v>204</v>
      </c>
      <c r="I13" s="295">
        <v>1</v>
      </c>
      <c r="J13" s="296" t="s">
        <v>10</v>
      </c>
      <c r="K13" s="116"/>
      <c r="L13" s="117">
        <f t="shared" si="0"/>
        <v>0</v>
      </c>
      <c r="M13" s="670" t="s">
        <v>209</v>
      </c>
      <c r="N13" s="678"/>
    </row>
    <row r="14" spans="1:15" ht="12" customHeight="1" x14ac:dyDescent="0.2">
      <c r="A14" s="2"/>
      <c r="B14" s="49">
        <v>7</v>
      </c>
      <c r="C14" s="670" t="s">
        <v>199</v>
      </c>
      <c r="D14" s="671"/>
      <c r="E14" s="671"/>
      <c r="F14" s="672"/>
      <c r="G14" s="50">
        <v>10</v>
      </c>
      <c r="H14" s="51" t="s">
        <v>205</v>
      </c>
      <c r="I14" s="295">
        <v>1</v>
      </c>
      <c r="J14" s="296" t="s">
        <v>10</v>
      </c>
      <c r="K14" s="116"/>
      <c r="L14" s="117">
        <f t="shared" si="0"/>
        <v>0</v>
      </c>
      <c r="M14" s="670" t="s">
        <v>210</v>
      </c>
      <c r="N14" s="678"/>
    </row>
    <row r="15" spans="1:15" ht="12" customHeight="1" x14ac:dyDescent="0.2">
      <c r="A15" s="2"/>
      <c r="B15" s="49">
        <v>8</v>
      </c>
      <c r="C15" s="670" t="s">
        <v>200</v>
      </c>
      <c r="D15" s="671"/>
      <c r="E15" s="671"/>
      <c r="F15" s="672"/>
      <c r="G15" s="50">
        <v>100</v>
      </c>
      <c r="H15" s="51" t="s">
        <v>104</v>
      </c>
      <c r="I15" s="295">
        <v>1</v>
      </c>
      <c r="J15" s="296" t="s">
        <v>10</v>
      </c>
      <c r="K15" s="116"/>
      <c r="L15" s="117">
        <f t="shared" si="0"/>
        <v>0</v>
      </c>
      <c r="M15" s="670" t="s">
        <v>211</v>
      </c>
      <c r="N15" s="678"/>
    </row>
    <row r="16" spans="1:15" ht="12" customHeight="1" x14ac:dyDescent="0.2">
      <c r="A16" s="2"/>
      <c r="B16" s="49">
        <v>9</v>
      </c>
      <c r="C16" s="670" t="s">
        <v>312</v>
      </c>
      <c r="D16" s="671"/>
      <c r="E16" s="671"/>
      <c r="F16" s="672"/>
      <c r="G16" s="50">
        <v>60</v>
      </c>
      <c r="H16" s="51" t="s">
        <v>55</v>
      </c>
      <c r="I16" s="295">
        <v>1</v>
      </c>
      <c r="J16" s="296" t="s">
        <v>10</v>
      </c>
      <c r="K16" s="116"/>
      <c r="L16" s="117">
        <f t="shared" si="0"/>
        <v>0</v>
      </c>
      <c r="M16" s="670" t="s">
        <v>212</v>
      </c>
      <c r="N16" s="678"/>
    </row>
    <row r="17" spans="1:14" ht="12" customHeight="1" x14ac:dyDescent="0.2">
      <c r="A17" s="2"/>
      <c r="B17" s="49">
        <v>10</v>
      </c>
      <c r="C17" s="670" t="s">
        <v>201</v>
      </c>
      <c r="D17" s="671"/>
      <c r="E17" s="671"/>
      <c r="F17" s="672"/>
      <c r="G17" s="50">
        <v>60</v>
      </c>
      <c r="H17" s="51" t="s">
        <v>55</v>
      </c>
      <c r="I17" s="295">
        <v>1</v>
      </c>
      <c r="J17" s="296" t="s">
        <v>10</v>
      </c>
      <c r="K17" s="116"/>
      <c r="L17" s="117">
        <f t="shared" si="0"/>
        <v>0</v>
      </c>
      <c r="M17" s="670" t="s">
        <v>212</v>
      </c>
      <c r="N17" s="678"/>
    </row>
    <row r="18" spans="1:14" ht="12" customHeight="1" x14ac:dyDescent="0.2">
      <c r="A18" s="2"/>
      <c r="B18" s="49">
        <v>11</v>
      </c>
      <c r="C18" s="670" t="s">
        <v>202</v>
      </c>
      <c r="D18" s="671"/>
      <c r="E18" s="671"/>
      <c r="F18" s="672"/>
      <c r="G18" s="50">
        <v>100</v>
      </c>
      <c r="H18" s="51" t="s">
        <v>204</v>
      </c>
      <c r="I18" s="295">
        <v>1</v>
      </c>
      <c r="J18" s="296" t="s">
        <v>10</v>
      </c>
      <c r="K18" s="116"/>
      <c r="L18" s="117">
        <f t="shared" si="0"/>
        <v>0</v>
      </c>
      <c r="M18" s="670"/>
      <c r="N18" s="678"/>
    </row>
    <row r="19" spans="1:14" ht="12" customHeight="1" x14ac:dyDescent="0.2">
      <c r="A19" s="2"/>
      <c r="B19" s="49"/>
      <c r="C19" s="670"/>
      <c r="D19" s="671"/>
      <c r="E19" s="671"/>
      <c r="F19" s="672"/>
      <c r="G19" s="50"/>
      <c r="H19" s="51"/>
      <c r="I19" s="295"/>
      <c r="J19" s="296"/>
      <c r="K19" s="116"/>
      <c r="L19" s="117">
        <f t="shared" si="0"/>
        <v>0</v>
      </c>
      <c r="M19" s="44"/>
      <c r="N19" s="41"/>
    </row>
    <row r="20" spans="1:14" ht="12" customHeight="1" x14ac:dyDescent="0.2">
      <c r="A20" s="2"/>
      <c r="B20" s="49"/>
      <c r="C20" s="670"/>
      <c r="D20" s="671"/>
      <c r="E20" s="671"/>
      <c r="F20" s="672"/>
      <c r="G20" s="50"/>
      <c r="H20" s="51"/>
      <c r="I20" s="295"/>
      <c r="J20" s="296"/>
      <c r="K20" s="116"/>
      <c r="L20" s="117">
        <f t="shared" ref="L20:L38" si="1">ROUNDDOWN(G20*I20*K20,0)</f>
        <v>0</v>
      </c>
      <c r="M20" s="44"/>
      <c r="N20" s="41"/>
    </row>
    <row r="21" spans="1:14" ht="12" customHeight="1" x14ac:dyDescent="0.2">
      <c r="A21" s="2"/>
      <c r="B21" s="49"/>
      <c r="C21" s="670"/>
      <c r="D21" s="671"/>
      <c r="E21" s="671"/>
      <c r="F21" s="672"/>
      <c r="G21" s="50"/>
      <c r="H21" s="51"/>
      <c r="I21" s="295"/>
      <c r="J21" s="296"/>
      <c r="K21" s="116"/>
      <c r="L21" s="117">
        <f t="shared" si="1"/>
        <v>0</v>
      </c>
      <c r="M21" s="44"/>
      <c r="N21" s="41"/>
    </row>
    <row r="22" spans="1:14" ht="12" customHeight="1" x14ac:dyDescent="0.2">
      <c r="A22" s="2"/>
      <c r="B22" s="49"/>
      <c r="C22" s="670"/>
      <c r="D22" s="671"/>
      <c r="E22" s="671"/>
      <c r="F22" s="672"/>
      <c r="G22" s="50"/>
      <c r="H22" s="51"/>
      <c r="I22" s="295"/>
      <c r="J22" s="296"/>
      <c r="K22" s="116"/>
      <c r="L22" s="117">
        <f t="shared" si="1"/>
        <v>0</v>
      </c>
      <c r="M22" s="44"/>
      <c r="N22" s="41"/>
    </row>
    <row r="23" spans="1:14" ht="12" customHeight="1" x14ac:dyDescent="0.2">
      <c r="A23" s="2"/>
      <c r="B23" s="49"/>
      <c r="C23" s="670"/>
      <c r="D23" s="671"/>
      <c r="E23" s="671"/>
      <c r="F23" s="672"/>
      <c r="G23" s="50"/>
      <c r="H23" s="51"/>
      <c r="I23" s="295"/>
      <c r="J23" s="296"/>
      <c r="K23" s="116"/>
      <c r="L23" s="117">
        <f t="shared" si="1"/>
        <v>0</v>
      </c>
      <c r="M23" s="44"/>
      <c r="N23" s="41"/>
    </row>
    <row r="24" spans="1:14" ht="12" customHeight="1" x14ac:dyDescent="0.2">
      <c r="A24" s="2"/>
      <c r="B24" s="49"/>
      <c r="C24" s="670"/>
      <c r="D24" s="671"/>
      <c r="E24" s="671"/>
      <c r="F24" s="672"/>
      <c r="G24" s="50"/>
      <c r="H24" s="51"/>
      <c r="I24" s="295"/>
      <c r="J24" s="296"/>
      <c r="K24" s="116"/>
      <c r="L24" s="117">
        <f t="shared" si="1"/>
        <v>0</v>
      </c>
      <c r="M24" s="44"/>
      <c r="N24" s="41"/>
    </row>
    <row r="25" spans="1:14" ht="12" customHeight="1" x14ac:dyDescent="0.2">
      <c r="A25" s="2"/>
      <c r="B25" s="49"/>
      <c r="C25" s="670"/>
      <c r="D25" s="671"/>
      <c r="E25" s="671"/>
      <c r="F25" s="672"/>
      <c r="G25" s="50"/>
      <c r="H25" s="51"/>
      <c r="I25" s="295"/>
      <c r="J25" s="296"/>
      <c r="K25" s="116"/>
      <c r="L25" s="117">
        <f t="shared" si="1"/>
        <v>0</v>
      </c>
      <c r="M25" s="44"/>
      <c r="N25" s="41"/>
    </row>
    <row r="26" spans="1:14" ht="12" customHeight="1" x14ac:dyDescent="0.2">
      <c r="A26" s="2"/>
      <c r="B26" s="49"/>
      <c r="C26" s="670"/>
      <c r="D26" s="671"/>
      <c r="E26" s="671"/>
      <c r="F26" s="672"/>
      <c r="G26" s="50"/>
      <c r="H26" s="51"/>
      <c r="I26" s="295"/>
      <c r="J26" s="296"/>
      <c r="K26" s="116"/>
      <c r="L26" s="117">
        <f t="shared" si="1"/>
        <v>0</v>
      </c>
      <c r="M26" s="44"/>
      <c r="N26" s="41"/>
    </row>
    <row r="27" spans="1:14" ht="12" customHeight="1" x14ac:dyDescent="0.2">
      <c r="A27" s="2"/>
      <c r="B27" s="49"/>
      <c r="C27" s="670"/>
      <c r="D27" s="671"/>
      <c r="E27" s="671"/>
      <c r="F27" s="672"/>
      <c r="G27" s="50"/>
      <c r="H27" s="51"/>
      <c r="I27" s="295"/>
      <c r="J27" s="296"/>
      <c r="K27" s="116"/>
      <c r="L27" s="117">
        <f t="shared" si="1"/>
        <v>0</v>
      </c>
      <c r="M27" s="44"/>
      <c r="N27" s="41"/>
    </row>
    <row r="28" spans="1:14" ht="12" customHeight="1" x14ac:dyDescent="0.2">
      <c r="A28" s="2"/>
      <c r="B28" s="49"/>
      <c r="C28" s="670"/>
      <c r="D28" s="671"/>
      <c r="E28" s="671"/>
      <c r="F28" s="672"/>
      <c r="G28" s="50"/>
      <c r="H28" s="51"/>
      <c r="I28" s="295"/>
      <c r="J28" s="296"/>
      <c r="K28" s="116"/>
      <c r="L28" s="117">
        <f t="shared" si="1"/>
        <v>0</v>
      </c>
      <c r="M28" s="44"/>
      <c r="N28" s="41"/>
    </row>
    <row r="29" spans="1:14" ht="12" customHeight="1" x14ac:dyDescent="0.2">
      <c r="A29" s="2"/>
      <c r="B29" s="49"/>
      <c r="C29" s="670"/>
      <c r="D29" s="671"/>
      <c r="E29" s="671"/>
      <c r="F29" s="672"/>
      <c r="G29" s="50"/>
      <c r="H29" s="51"/>
      <c r="I29" s="295"/>
      <c r="J29" s="296"/>
      <c r="K29" s="116"/>
      <c r="L29" s="117">
        <f t="shared" si="1"/>
        <v>0</v>
      </c>
      <c r="M29" s="44"/>
      <c r="N29" s="41"/>
    </row>
    <row r="30" spans="1:14" ht="12" customHeight="1" x14ac:dyDescent="0.2">
      <c r="A30" s="2"/>
      <c r="B30" s="49"/>
      <c r="C30" s="670"/>
      <c r="D30" s="671"/>
      <c r="E30" s="671"/>
      <c r="F30" s="672"/>
      <c r="G30" s="50"/>
      <c r="H30" s="51"/>
      <c r="I30" s="295"/>
      <c r="J30" s="296"/>
      <c r="K30" s="116"/>
      <c r="L30" s="117">
        <f t="shared" si="1"/>
        <v>0</v>
      </c>
      <c r="M30" s="44"/>
      <c r="N30" s="41"/>
    </row>
    <row r="31" spans="1:14" ht="12" customHeight="1" x14ac:dyDescent="0.2">
      <c r="A31" s="2"/>
      <c r="B31" s="49"/>
      <c r="C31" s="670"/>
      <c r="D31" s="671"/>
      <c r="E31" s="671"/>
      <c r="F31" s="672"/>
      <c r="G31" s="50"/>
      <c r="H31" s="51"/>
      <c r="I31" s="295"/>
      <c r="J31" s="296"/>
      <c r="K31" s="116"/>
      <c r="L31" s="117">
        <f t="shared" si="1"/>
        <v>0</v>
      </c>
      <c r="M31" s="44"/>
      <c r="N31" s="41"/>
    </row>
    <row r="32" spans="1:14" ht="12" customHeight="1" x14ac:dyDescent="0.2">
      <c r="A32" s="2"/>
      <c r="B32" s="49"/>
      <c r="C32" s="670"/>
      <c r="D32" s="671"/>
      <c r="E32" s="671"/>
      <c r="F32" s="672"/>
      <c r="G32" s="50"/>
      <c r="H32" s="51"/>
      <c r="I32" s="295"/>
      <c r="J32" s="296"/>
      <c r="K32" s="116"/>
      <c r="L32" s="117">
        <f t="shared" si="1"/>
        <v>0</v>
      </c>
      <c r="M32" s="44"/>
      <c r="N32" s="41"/>
    </row>
    <row r="33" spans="1:14" ht="12" customHeight="1" x14ac:dyDescent="0.2">
      <c r="A33" s="2"/>
      <c r="B33" s="49"/>
      <c r="C33" s="670"/>
      <c r="D33" s="671"/>
      <c r="E33" s="671"/>
      <c r="F33" s="672"/>
      <c r="G33" s="50"/>
      <c r="H33" s="51"/>
      <c r="I33" s="295"/>
      <c r="J33" s="296"/>
      <c r="K33" s="116"/>
      <c r="L33" s="117">
        <f t="shared" si="1"/>
        <v>0</v>
      </c>
      <c r="M33" s="44"/>
      <c r="N33" s="41"/>
    </row>
    <row r="34" spans="1:14" ht="12" customHeight="1" x14ac:dyDescent="0.2">
      <c r="A34" s="2"/>
      <c r="B34" s="49"/>
      <c r="C34" s="670"/>
      <c r="D34" s="671"/>
      <c r="E34" s="671"/>
      <c r="F34" s="672"/>
      <c r="G34" s="50"/>
      <c r="H34" s="51"/>
      <c r="I34" s="295"/>
      <c r="J34" s="296"/>
      <c r="K34" s="116"/>
      <c r="L34" s="117">
        <f t="shared" si="1"/>
        <v>0</v>
      </c>
      <c r="M34" s="44"/>
      <c r="N34" s="41"/>
    </row>
    <row r="35" spans="1:14" ht="12" customHeight="1" x14ac:dyDescent="0.2">
      <c r="A35" s="2"/>
      <c r="B35" s="49"/>
      <c r="C35" s="670"/>
      <c r="D35" s="671"/>
      <c r="E35" s="671"/>
      <c r="F35" s="672"/>
      <c r="G35" s="50"/>
      <c r="H35" s="51"/>
      <c r="I35" s="295"/>
      <c r="J35" s="296"/>
      <c r="K35" s="116"/>
      <c r="L35" s="117">
        <f t="shared" si="1"/>
        <v>0</v>
      </c>
      <c r="M35" s="44"/>
      <c r="N35" s="41"/>
    </row>
    <row r="36" spans="1:14" ht="12" customHeight="1" x14ac:dyDescent="0.2">
      <c r="A36" s="2"/>
      <c r="B36" s="49"/>
      <c r="C36" s="670"/>
      <c r="D36" s="671"/>
      <c r="E36" s="671"/>
      <c r="F36" s="672"/>
      <c r="G36" s="50"/>
      <c r="H36" s="51"/>
      <c r="I36" s="295"/>
      <c r="J36" s="296"/>
      <c r="K36" s="116"/>
      <c r="L36" s="117">
        <f t="shared" si="1"/>
        <v>0</v>
      </c>
      <c r="M36" s="44"/>
      <c r="N36" s="41"/>
    </row>
    <row r="37" spans="1:14" ht="12" customHeight="1" x14ac:dyDescent="0.2">
      <c r="A37" s="2"/>
      <c r="B37" s="49"/>
      <c r="C37" s="670"/>
      <c r="D37" s="671"/>
      <c r="E37" s="671"/>
      <c r="F37" s="672"/>
      <c r="G37" s="50"/>
      <c r="H37" s="51"/>
      <c r="I37" s="295"/>
      <c r="J37" s="296"/>
      <c r="K37" s="116"/>
      <c r="L37" s="117">
        <f t="shared" si="1"/>
        <v>0</v>
      </c>
      <c r="M37" s="44"/>
      <c r="N37" s="41"/>
    </row>
    <row r="38" spans="1:14" ht="12" customHeight="1" x14ac:dyDescent="0.2">
      <c r="A38" s="2"/>
      <c r="B38" s="49"/>
      <c r="C38" s="670"/>
      <c r="D38" s="671"/>
      <c r="E38" s="671"/>
      <c r="F38" s="672"/>
      <c r="G38" s="50"/>
      <c r="H38" s="51"/>
      <c r="I38" s="295"/>
      <c r="J38" s="296"/>
      <c r="K38" s="116"/>
      <c r="L38" s="117">
        <f t="shared" si="1"/>
        <v>0</v>
      </c>
      <c r="M38" s="44"/>
      <c r="N38" s="41"/>
    </row>
    <row r="39" spans="1:14" ht="12" customHeight="1" x14ac:dyDescent="0.2">
      <c r="A39" s="2"/>
      <c r="B39" s="142"/>
      <c r="C39" s="143"/>
      <c r="D39" s="122"/>
      <c r="E39" s="122"/>
      <c r="F39" s="144"/>
      <c r="G39" s="162"/>
      <c r="H39" s="162"/>
      <c r="I39" s="310"/>
      <c r="J39" s="311"/>
      <c r="K39" s="164"/>
      <c r="L39" s="165"/>
      <c r="M39" s="44"/>
      <c r="N39" s="41"/>
    </row>
    <row r="40" spans="1:14" ht="12" customHeight="1" x14ac:dyDescent="0.2">
      <c r="A40" s="2"/>
      <c r="B40" s="166"/>
      <c r="C40" s="167"/>
      <c r="D40" s="168" t="s">
        <v>11</v>
      </c>
      <c r="E40" s="168"/>
      <c r="F40" s="169"/>
      <c r="G40" s="170"/>
      <c r="H40" s="170"/>
      <c r="I40" s="270"/>
      <c r="J40" s="312"/>
      <c r="K40" s="286"/>
      <c r="L40" s="173">
        <f>SUM(L8:L39)</f>
        <v>0</v>
      </c>
      <c r="M40" s="4"/>
      <c r="N40" s="5"/>
    </row>
    <row r="41" spans="1:14" ht="12" customHeight="1" x14ac:dyDescent="0.2">
      <c r="B41" s="175"/>
      <c r="C41" s="175"/>
      <c r="D41" s="175"/>
      <c r="E41" s="175"/>
      <c r="F41" s="175"/>
      <c r="G41" s="673"/>
      <c r="H41" s="673"/>
      <c r="I41" s="673"/>
      <c r="J41" s="673"/>
      <c r="K41" s="175"/>
      <c r="L41" s="175"/>
      <c r="N41" s="7"/>
    </row>
  </sheetData>
  <dataConsolidate/>
  <mergeCells count="50">
    <mergeCell ref="C17:F17"/>
    <mergeCell ref="M10:N10"/>
    <mergeCell ref="M11:N11"/>
    <mergeCell ref="C14:F14"/>
    <mergeCell ref="C15:F15"/>
    <mergeCell ref="C16:F16"/>
    <mergeCell ref="M16:N16"/>
    <mergeCell ref="M14:N14"/>
    <mergeCell ref="C11:F11"/>
    <mergeCell ref="C12:F12"/>
    <mergeCell ref="C13:F13"/>
    <mergeCell ref="M15:N15"/>
    <mergeCell ref="M12:N12"/>
    <mergeCell ref="C30:F30"/>
    <mergeCell ref="C31:F31"/>
    <mergeCell ref="C32:F32"/>
    <mergeCell ref="C27:F27"/>
    <mergeCell ref="C24:F24"/>
    <mergeCell ref="M18:N18"/>
    <mergeCell ref="M13:N13"/>
    <mergeCell ref="D2:F3"/>
    <mergeCell ref="C4:F4"/>
    <mergeCell ref="G4:H4"/>
    <mergeCell ref="I4:J4"/>
    <mergeCell ref="M4:N4"/>
    <mergeCell ref="G2:N3"/>
    <mergeCell ref="C6:F6"/>
    <mergeCell ref="M8:N8"/>
    <mergeCell ref="M9:N9"/>
    <mergeCell ref="M17:N17"/>
    <mergeCell ref="C8:F8"/>
    <mergeCell ref="C18:F18"/>
    <mergeCell ref="C9:F9"/>
    <mergeCell ref="C10:F10"/>
    <mergeCell ref="G41:J41"/>
    <mergeCell ref="C19:F19"/>
    <mergeCell ref="C20:F20"/>
    <mergeCell ref="C21:F21"/>
    <mergeCell ref="C22:F22"/>
    <mergeCell ref="C33:F33"/>
    <mergeCell ref="C34:F34"/>
    <mergeCell ref="C35:F35"/>
    <mergeCell ref="C36:F36"/>
    <mergeCell ref="C37:F37"/>
    <mergeCell ref="C38:F38"/>
    <mergeCell ref="C28:F28"/>
    <mergeCell ref="C29:F29"/>
    <mergeCell ref="C23:F23"/>
    <mergeCell ref="C25:F25"/>
    <mergeCell ref="C26:F26"/>
  </mergeCells>
  <phoneticPr fontId="2"/>
  <pageMargins left="0.70866141732283472" right="0.70866141732283472" top="0.98425196850393704" bottom="0.59055118110236227" header="0.51181102362204722" footer="0.31496062992125984"/>
  <pageSetup paperSize="9" scale="94" orientation="landscape" useFirstPageNumber="1" horizontalDpi="4294967293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8A86A-117A-BB4F-8F73-0C1C14E2AFB9}">
  <dimension ref="A2:O41"/>
  <sheetViews>
    <sheetView view="pageBreakPreview" zoomScale="110" zoomScaleNormal="100" zoomScaleSheetLayoutView="110" workbookViewId="0">
      <selection activeCell="K8" sqref="K8:K20"/>
    </sheetView>
  </sheetViews>
  <sheetFormatPr defaultColWidth="9" defaultRowHeight="12" customHeight="1" x14ac:dyDescent="0.2"/>
  <cols>
    <col min="1" max="1" width="3.33203125" style="1" customWidth="1"/>
    <col min="2" max="2" width="5.33203125" style="1" customWidth="1"/>
    <col min="3" max="6" width="11.6640625" style="1" customWidth="1"/>
    <col min="7" max="8" width="6.6640625" style="35" customWidth="1"/>
    <col min="9" max="10" width="6.6640625" style="114" customWidth="1"/>
    <col min="11" max="11" width="14.33203125" style="1" bestFit="1" customWidth="1"/>
    <col min="12" max="12" width="13.6640625" style="1" customWidth="1"/>
    <col min="13" max="13" width="15.109375" style="1" customWidth="1"/>
    <col min="14" max="14" width="14.44140625" style="1" customWidth="1"/>
    <col min="15" max="15" width="2.33203125" style="1" customWidth="1"/>
    <col min="16" max="16384" width="9" style="1"/>
  </cols>
  <sheetData>
    <row r="2" spans="1:15" ht="12" customHeight="1" x14ac:dyDescent="0.2">
      <c r="B2" s="20"/>
      <c r="C2" s="21"/>
      <c r="D2" s="649" t="s">
        <v>310</v>
      </c>
      <c r="E2" s="649"/>
      <c r="F2" s="649"/>
      <c r="G2" s="667" t="s">
        <v>303</v>
      </c>
      <c r="H2" s="667"/>
      <c r="I2" s="667"/>
      <c r="J2" s="667"/>
      <c r="K2" s="667"/>
      <c r="L2" s="667"/>
      <c r="M2" s="667"/>
      <c r="N2" s="667"/>
      <c r="O2" s="37"/>
    </row>
    <row r="3" spans="1:15" ht="12" customHeight="1" x14ac:dyDescent="0.2">
      <c r="A3" s="2"/>
      <c r="B3" s="22"/>
      <c r="C3" s="21"/>
      <c r="D3" s="650"/>
      <c r="E3" s="650"/>
      <c r="F3" s="650"/>
      <c r="G3" s="668"/>
      <c r="H3" s="668"/>
      <c r="I3" s="668"/>
      <c r="J3" s="668"/>
      <c r="K3" s="668"/>
      <c r="L3" s="668"/>
      <c r="M3" s="668"/>
      <c r="N3" s="668"/>
      <c r="O3" s="37"/>
    </row>
    <row r="4" spans="1:15" s="2" customFormat="1" ht="20.25" customHeight="1" x14ac:dyDescent="0.2">
      <c r="A4" s="3"/>
      <c r="B4" s="18" t="s">
        <v>0</v>
      </c>
      <c r="C4" s="651" t="s">
        <v>1</v>
      </c>
      <c r="D4" s="652"/>
      <c r="E4" s="652"/>
      <c r="F4" s="653"/>
      <c r="G4" s="674" t="s">
        <v>33</v>
      </c>
      <c r="H4" s="675"/>
      <c r="I4" s="676" t="s">
        <v>34</v>
      </c>
      <c r="J4" s="677"/>
      <c r="K4" s="9" t="s">
        <v>4</v>
      </c>
      <c r="L4" s="10" t="s">
        <v>5</v>
      </c>
      <c r="M4" s="652" t="s">
        <v>6</v>
      </c>
      <c r="N4" s="654"/>
    </row>
    <row r="5" spans="1:15" ht="12" customHeight="1" x14ac:dyDescent="0.2">
      <c r="A5" s="3"/>
      <c r="B5" s="130"/>
      <c r="C5" s="131"/>
      <c r="D5" s="132"/>
      <c r="E5" s="132"/>
      <c r="F5" s="133"/>
      <c r="G5" s="134"/>
      <c r="H5" s="134"/>
      <c r="I5" s="289"/>
      <c r="J5" s="290"/>
      <c r="K5" s="135"/>
      <c r="L5" s="136"/>
      <c r="M5" s="8"/>
      <c r="N5" s="34"/>
    </row>
    <row r="6" spans="1:15" ht="12" customHeight="1" x14ac:dyDescent="0.2">
      <c r="A6" s="2"/>
      <c r="B6" s="49"/>
      <c r="C6" s="670" t="s">
        <v>213</v>
      </c>
      <c r="D6" s="671"/>
      <c r="E6" s="671"/>
      <c r="F6" s="672"/>
      <c r="G6" s="139"/>
      <c r="H6" s="139"/>
      <c r="I6" s="291"/>
      <c r="J6" s="292"/>
      <c r="K6" s="140"/>
      <c r="L6" s="141"/>
      <c r="M6" s="15"/>
      <c r="N6" s="19"/>
    </row>
    <row r="7" spans="1:15" ht="12" customHeight="1" x14ac:dyDescent="0.2">
      <c r="A7" s="2"/>
      <c r="B7" s="142"/>
      <c r="C7" s="143"/>
      <c r="D7" s="122"/>
      <c r="E7" s="122"/>
      <c r="F7" s="144"/>
      <c r="G7" s="145"/>
      <c r="H7" s="145"/>
      <c r="I7" s="293"/>
      <c r="J7" s="294"/>
      <c r="K7" s="146"/>
      <c r="L7" s="119"/>
      <c r="M7" s="47"/>
      <c r="N7" s="48"/>
    </row>
    <row r="8" spans="1:15" ht="12" customHeight="1" x14ac:dyDescent="0.2">
      <c r="A8" s="2"/>
      <c r="B8" s="49">
        <v>1</v>
      </c>
      <c r="C8" s="670" t="s">
        <v>214</v>
      </c>
      <c r="D8" s="671"/>
      <c r="E8" s="671"/>
      <c r="F8" s="672"/>
      <c r="G8" s="50">
        <v>10</v>
      </c>
      <c r="H8" s="51" t="s">
        <v>55</v>
      </c>
      <c r="I8" s="295">
        <v>1</v>
      </c>
      <c r="J8" s="296" t="s">
        <v>10</v>
      </c>
      <c r="K8" s="116"/>
      <c r="L8" s="117">
        <f>ROUNDDOWN(G8*I8*K8,0)</f>
        <v>0</v>
      </c>
      <c r="M8" s="670"/>
      <c r="N8" s="678"/>
    </row>
    <row r="9" spans="1:15" ht="12" customHeight="1" x14ac:dyDescent="0.2">
      <c r="A9" s="2"/>
      <c r="B9" s="49">
        <v>2</v>
      </c>
      <c r="C9" s="688" t="s">
        <v>215</v>
      </c>
      <c r="D9" s="689"/>
      <c r="E9" s="689"/>
      <c r="F9" s="690"/>
      <c r="G9" s="50">
        <v>50</v>
      </c>
      <c r="H9" s="51" t="s">
        <v>225</v>
      </c>
      <c r="I9" s="295">
        <v>1</v>
      </c>
      <c r="J9" s="296" t="s">
        <v>10</v>
      </c>
      <c r="K9" s="116"/>
      <c r="L9" s="117">
        <f t="shared" ref="L9:L19" si="0">ROUNDDOWN(G9*I9*K9,0)</f>
        <v>0</v>
      </c>
      <c r="M9" s="670" t="s">
        <v>313</v>
      </c>
      <c r="N9" s="678"/>
    </row>
    <row r="10" spans="1:15" ht="12" customHeight="1" x14ac:dyDescent="0.2">
      <c r="A10" s="2"/>
      <c r="B10" s="49">
        <v>3</v>
      </c>
      <c r="C10" s="688" t="s">
        <v>216</v>
      </c>
      <c r="D10" s="689"/>
      <c r="E10" s="689"/>
      <c r="F10" s="690"/>
      <c r="G10" s="50">
        <v>50</v>
      </c>
      <c r="H10" s="51" t="s">
        <v>226</v>
      </c>
      <c r="I10" s="295">
        <v>1</v>
      </c>
      <c r="J10" s="296" t="s">
        <v>10</v>
      </c>
      <c r="K10" s="116"/>
      <c r="L10" s="117">
        <f t="shared" si="0"/>
        <v>0</v>
      </c>
      <c r="M10" s="670"/>
      <c r="N10" s="678"/>
    </row>
    <row r="11" spans="1:15" ht="12" customHeight="1" x14ac:dyDescent="0.2">
      <c r="A11" s="2"/>
      <c r="B11" s="49">
        <v>4</v>
      </c>
      <c r="C11" s="688" t="s">
        <v>217</v>
      </c>
      <c r="D11" s="689"/>
      <c r="E11" s="689"/>
      <c r="F11" s="690"/>
      <c r="G11" s="50">
        <v>50</v>
      </c>
      <c r="H11" s="51" t="s">
        <v>226</v>
      </c>
      <c r="I11" s="295">
        <v>1</v>
      </c>
      <c r="J11" s="296" t="s">
        <v>10</v>
      </c>
      <c r="K11" s="116"/>
      <c r="L11" s="117">
        <f t="shared" si="0"/>
        <v>0</v>
      </c>
      <c r="M11" s="670"/>
      <c r="N11" s="678"/>
    </row>
    <row r="12" spans="1:15" ht="12" customHeight="1" x14ac:dyDescent="0.2">
      <c r="A12" s="2"/>
      <c r="B12" s="49">
        <v>5</v>
      </c>
      <c r="C12" s="688" t="s">
        <v>221</v>
      </c>
      <c r="D12" s="689"/>
      <c r="E12" s="689"/>
      <c r="F12" s="690"/>
      <c r="G12" s="50">
        <v>1</v>
      </c>
      <c r="H12" s="51" t="s">
        <v>10</v>
      </c>
      <c r="I12" s="295">
        <v>1</v>
      </c>
      <c r="J12" s="296" t="s">
        <v>10</v>
      </c>
      <c r="K12" s="116"/>
      <c r="L12" s="117">
        <f t="shared" si="0"/>
        <v>0</v>
      </c>
      <c r="M12" s="670"/>
      <c r="N12" s="678"/>
    </row>
    <row r="13" spans="1:15" ht="12" customHeight="1" x14ac:dyDescent="0.2">
      <c r="A13" s="2"/>
      <c r="B13" s="49">
        <v>6</v>
      </c>
      <c r="C13" s="688" t="s">
        <v>218</v>
      </c>
      <c r="D13" s="689"/>
      <c r="E13" s="689"/>
      <c r="F13" s="690"/>
      <c r="G13" s="50">
        <v>500</v>
      </c>
      <c r="H13" s="51" t="s">
        <v>204</v>
      </c>
      <c r="I13" s="295">
        <v>1</v>
      </c>
      <c r="J13" s="296" t="s">
        <v>10</v>
      </c>
      <c r="K13" s="116"/>
      <c r="L13" s="117">
        <f t="shared" si="0"/>
        <v>0</v>
      </c>
      <c r="M13" s="670"/>
      <c r="N13" s="678"/>
    </row>
    <row r="14" spans="1:15" ht="12" customHeight="1" x14ac:dyDescent="0.2">
      <c r="A14" s="2"/>
      <c r="B14" s="49">
        <v>7</v>
      </c>
      <c r="C14" s="688" t="s">
        <v>219</v>
      </c>
      <c r="D14" s="689"/>
      <c r="E14" s="689"/>
      <c r="F14" s="690"/>
      <c r="G14" s="50">
        <v>400</v>
      </c>
      <c r="H14" s="51" t="s">
        <v>205</v>
      </c>
      <c r="I14" s="295">
        <v>1</v>
      </c>
      <c r="J14" s="296" t="s">
        <v>10</v>
      </c>
      <c r="K14" s="116"/>
      <c r="L14" s="117">
        <f t="shared" si="0"/>
        <v>0</v>
      </c>
      <c r="M14" s="670" t="s">
        <v>227</v>
      </c>
      <c r="N14" s="678"/>
    </row>
    <row r="15" spans="1:15" ht="12" customHeight="1" x14ac:dyDescent="0.2">
      <c r="A15" s="2"/>
      <c r="B15" s="49">
        <v>8</v>
      </c>
      <c r="C15" s="688" t="s">
        <v>222</v>
      </c>
      <c r="D15" s="689"/>
      <c r="E15" s="689"/>
      <c r="F15" s="690"/>
      <c r="G15" s="50">
        <v>50</v>
      </c>
      <c r="H15" s="51" t="s">
        <v>204</v>
      </c>
      <c r="I15" s="295">
        <v>1</v>
      </c>
      <c r="J15" s="296" t="s">
        <v>10</v>
      </c>
      <c r="K15" s="116"/>
      <c r="L15" s="117">
        <f t="shared" si="0"/>
        <v>0</v>
      </c>
      <c r="M15" s="670"/>
      <c r="N15" s="678"/>
    </row>
    <row r="16" spans="1:15" ht="12" customHeight="1" x14ac:dyDescent="0.2">
      <c r="A16" s="2"/>
      <c r="B16" s="49">
        <v>9</v>
      </c>
      <c r="C16" s="688" t="s">
        <v>223</v>
      </c>
      <c r="D16" s="689"/>
      <c r="E16" s="689"/>
      <c r="F16" s="690"/>
      <c r="G16" s="50">
        <v>500</v>
      </c>
      <c r="H16" s="51" t="s">
        <v>55</v>
      </c>
      <c r="I16" s="295">
        <v>1</v>
      </c>
      <c r="J16" s="296" t="s">
        <v>10</v>
      </c>
      <c r="K16" s="116"/>
      <c r="L16" s="117">
        <f t="shared" si="0"/>
        <v>0</v>
      </c>
      <c r="M16" s="670"/>
      <c r="N16" s="678"/>
    </row>
    <row r="17" spans="1:14" ht="12" customHeight="1" x14ac:dyDescent="0.2">
      <c r="A17" s="2"/>
      <c r="B17" s="49">
        <v>10</v>
      </c>
      <c r="C17" s="688" t="s">
        <v>220</v>
      </c>
      <c r="D17" s="689"/>
      <c r="E17" s="689"/>
      <c r="F17" s="690"/>
      <c r="G17" s="50">
        <v>100</v>
      </c>
      <c r="H17" s="51" t="s">
        <v>104</v>
      </c>
      <c r="I17" s="295">
        <v>1</v>
      </c>
      <c r="J17" s="296" t="s">
        <v>10</v>
      </c>
      <c r="K17" s="116"/>
      <c r="L17" s="117">
        <f t="shared" si="0"/>
        <v>0</v>
      </c>
      <c r="M17" s="670" t="s">
        <v>228</v>
      </c>
      <c r="N17" s="678"/>
    </row>
    <row r="18" spans="1:14" ht="12" customHeight="1" x14ac:dyDescent="0.2">
      <c r="A18" s="2"/>
      <c r="B18" s="49">
        <v>11</v>
      </c>
      <c r="C18" s="688" t="s">
        <v>224</v>
      </c>
      <c r="D18" s="689"/>
      <c r="E18" s="689"/>
      <c r="F18" s="690"/>
      <c r="G18" s="50">
        <v>50</v>
      </c>
      <c r="H18" s="51" t="s">
        <v>314</v>
      </c>
      <c r="I18" s="295">
        <v>1</v>
      </c>
      <c r="J18" s="296" t="s">
        <v>10</v>
      </c>
      <c r="K18" s="116"/>
      <c r="L18" s="117">
        <f t="shared" si="0"/>
        <v>0</v>
      </c>
      <c r="M18" s="670"/>
      <c r="N18" s="678"/>
    </row>
    <row r="19" spans="1:14" ht="12" customHeight="1" x14ac:dyDescent="0.2">
      <c r="A19" s="2"/>
      <c r="B19" s="49">
        <v>12</v>
      </c>
      <c r="C19" s="688" t="s">
        <v>103</v>
      </c>
      <c r="D19" s="689"/>
      <c r="E19" s="689"/>
      <c r="F19" s="690"/>
      <c r="G19" s="50">
        <v>1</v>
      </c>
      <c r="H19" s="51" t="s">
        <v>10</v>
      </c>
      <c r="I19" s="295">
        <v>1</v>
      </c>
      <c r="J19" s="296" t="s">
        <v>10</v>
      </c>
      <c r="K19" s="116"/>
      <c r="L19" s="117">
        <f t="shared" si="0"/>
        <v>0</v>
      </c>
      <c r="M19" s="670"/>
      <c r="N19" s="678"/>
    </row>
    <row r="20" spans="1:14" ht="12" customHeight="1" x14ac:dyDescent="0.2">
      <c r="A20" s="2"/>
      <c r="B20" s="49"/>
      <c r="C20" s="688"/>
      <c r="D20" s="689"/>
      <c r="E20" s="689"/>
      <c r="F20" s="690"/>
      <c r="G20" s="50"/>
      <c r="H20" s="51"/>
      <c r="I20" s="295"/>
      <c r="J20" s="296"/>
      <c r="K20" s="116"/>
      <c r="L20" s="117">
        <f>ROUNDDOWN(G20*I20*K20,0)</f>
        <v>0</v>
      </c>
      <c r="M20" s="670"/>
      <c r="N20" s="678"/>
    </row>
    <row r="21" spans="1:14" ht="12" customHeight="1" x14ac:dyDescent="0.2">
      <c r="A21" s="2"/>
      <c r="B21" s="49"/>
      <c r="C21" s="688"/>
      <c r="D21" s="689"/>
      <c r="E21" s="689"/>
      <c r="F21" s="690"/>
      <c r="G21" s="50"/>
      <c r="H21" s="51"/>
      <c r="I21" s="295"/>
      <c r="J21" s="296"/>
      <c r="K21" s="116"/>
      <c r="L21" s="117">
        <f t="shared" ref="L21:L38" si="1">ROUNDDOWN(G21*I21*K21,0)</f>
        <v>0</v>
      </c>
      <c r="M21" s="670"/>
      <c r="N21" s="678"/>
    </row>
    <row r="22" spans="1:14" ht="12" customHeight="1" x14ac:dyDescent="0.2">
      <c r="A22" s="2"/>
      <c r="B22" s="49"/>
      <c r="C22" s="688"/>
      <c r="D22" s="689"/>
      <c r="E22" s="689"/>
      <c r="F22" s="690"/>
      <c r="G22" s="50"/>
      <c r="H22" s="51"/>
      <c r="I22" s="295"/>
      <c r="J22" s="296"/>
      <c r="K22" s="116"/>
      <c r="L22" s="117">
        <f t="shared" si="1"/>
        <v>0</v>
      </c>
      <c r="M22" s="670"/>
      <c r="N22" s="678"/>
    </row>
    <row r="23" spans="1:14" ht="12" customHeight="1" x14ac:dyDescent="0.2">
      <c r="A23" s="2"/>
      <c r="B23" s="49"/>
      <c r="C23" s="688"/>
      <c r="D23" s="689"/>
      <c r="E23" s="689"/>
      <c r="F23" s="690"/>
      <c r="G23" s="50"/>
      <c r="H23" s="51"/>
      <c r="I23" s="295"/>
      <c r="J23" s="296"/>
      <c r="K23" s="116"/>
      <c r="L23" s="117">
        <f t="shared" si="1"/>
        <v>0</v>
      </c>
      <c r="M23" s="670"/>
      <c r="N23" s="678"/>
    </row>
    <row r="24" spans="1:14" ht="12" customHeight="1" x14ac:dyDescent="0.2">
      <c r="A24" s="2"/>
      <c r="B24" s="49"/>
      <c r="C24" s="688"/>
      <c r="D24" s="689"/>
      <c r="E24" s="689"/>
      <c r="F24" s="690"/>
      <c r="G24" s="50"/>
      <c r="H24" s="51"/>
      <c r="I24" s="295"/>
      <c r="J24" s="296"/>
      <c r="K24" s="116"/>
      <c r="L24" s="117">
        <f t="shared" si="1"/>
        <v>0</v>
      </c>
      <c r="M24" s="670"/>
      <c r="N24" s="678"/>
    </row>
    <row r="25" spans="1:14" ht="12" customHeight="1" x14ac:dyDescent="0.2">
      <c r="A25" s="2"/>
      <c r="B25" s="49"/>
      <c r="C25" s="688"/>
      <c r="D25" s="689"/>
      <c r="E25" s="689"/>
      <c r="F25" s="690"/>
      <c r="G25" s="50"/>
      <c r="H25" s="51"/>
      <c r="I25" s="295"/>
      <c r="J25" s="296"/>
      <c r="K25" s="116"/>
      <c r="L25" s="117">
        <f t="shared" si="1"/>
        <v>0</v>
      </c>
      <c r="M25" s="670"/>
      <c r="N25" s="678"/>
    </row>
    <row r="26" spans="1:14" ht="12" customHeight="1" x14ac:dyDescent="0.2">
      <c r="A26" s="2"/>
      <c r="B26" s="49"/>
      <c r="C26" s="688"/>
      <c r="D26" s="689"/>
      <c r="E26" s="689"/>
      <c r="F26" s="690"/>
      <c r="G26" s="50"/>
      <c r="H26" s="51"/>
      <c r="I26" s="295"/>
      <c r="J26" s="296"/>
      <c r="K26" s="116"/>
      <c r="L26" s="117">
        <f t="shared" si="1"/>
        <v>0</v>
      </c>
      <c r="M26" s="670"/>
      <c r="N26" s="678"/>
    </row>
    <row r="27" spans="1:14" ht="12" customHeight="1" x14ac:dyDescent="0.2">
      <c r="A27" s="2"/>
      <c r="B27" s="49"/>
      <c r="C27" s="688"/>
      <c r="D27" s="689"/>
      <c r="E27" s="689"/>
      <c r="F27" s="690"/>
      <c r="G27" s="50"/>
      <c r="H27" s="51"/>
      <c r="I27" s="295"/>
      <c r="J27" s="296"/>
      <c r="K27" s="116"/>
      <c r="L27" s="117">
        <f t="shared" si="1"/>
        <v>0</v>
      </c>
      <c r="M27" s="670"/>
      <c r="N27" s="678"/>
    </row>
    <row r="28" spans="1:14" ht="12" customHeight="1" x14ac:dyDescent="0.2">
      <c r="A28" s="2"/>
      <c r="B28" s="49"/>
      <c r="C28" s="688"/>
      <c r="D28" s="689"/>
      <c r="E28" s="689"/>
      <c r="F28" s="690"/>
      <c r="G28" s="50"/>
      <c r="H28" s="51"/>
      <c r="I28" s="295"/>
      <c r="J28" s="296"/>
      <c r="K28" s="116"/>
      <c r="L28" s="117">
        <f t="shared" si="1"/>
        <v>0</v>
      </c>
      <c r="M28" s="670"/>
      <c r="N28" s="678"/>
    </row>
    <row r="29" spans="1:14" ht="12" customHeight="1" x14ac:dyDescent="0.2">
      <c r="A29" s="2"/>
      <c r="B29" s="49"/>
      <c r="C29" s="688"/>
      <c r="D29" s="689"/>
      <c r="E29" s="689"/>
      <c r="F29" s="690"/>
      <c r="G29" s="50"/>
      <c r="H29" s="51"/>
      <c r="I29" s="295"/>
      <c r="J29" s="296"/>
      <c r="K29" s="116"/>
      <c r="L29" s="117">
        <f t="shared" si="1"/>
        <v>0</v>
      </c>
      <c r="M29" s="670"/>
      <c r="N29" s="678"/>
    </row>
    <row r="30" spans="1:14" ht="12" customHeight="1" x14ac:dyDescent="0.2">
      <c r="A30" s="2"/>
      <c r="B30" s="49"/>
      <c r="C30" s="688"/>
      <c r="D30" s="689"/>
      <c r="E30" s="689"/>
      <c r="F30" s="690"/>
      <c r="G30" s="50"/>
      <c r="H30" s="51"/>
      <c r="I30" s="295"/>
      <c r="J30" s="296"/>
      <c r="K30" s="116"/>
      <c r="L30" s="117">
        <f t="shared" si="1"/>
        <v>0</v>
      </c>
      <c r="M30" s="670"/>
      <c r="N30" s="678"/>
    </row>
    <row r="31" spans="1:14" ht="12" customHeight="1" x14ac:dyDescent="0.2">
      <c r="A31" s="2"/>
      <c r="B31" s="49"/>
      <c r="C31" s="688"/>
      <c r="D31" s="689"/>
      <c r="E31" s="689"/>
      <c r="F31" s="690"/>
      <c r="G31" s="50"/>
      <c r="H31" s="51"/>
      <c r="I31" s="295"/>
      <c r="J31" s="296"/>
      <c r="K31" s="116"/>
      <c r="L31" s="117">
        <f t="shared" si="1"/>
        <v>0</v>
      </c>
      <c r="M31" s="670"/>
      <c r="N31" s="678"/>
    </row>
    <row r="32" spans="1:14" ht="12" customHeight="1" x14ac:dyDescent="0.2">
      <c r="A32" s="2"/>
      <c r="B32" s="49"/>
      <c r="C32" s="688"/>
      <c r="D32" s="689"/>
      <c r="E32" s="689"/>
      <c r="F32" s="690"/>
      <c r="G32" s="50"/>
      <c r="H32" s="51"/>
      <c r="I32" s="295"/>
      <c r="J32" s="296"/>
      <c r="K32" s="116"/>
      <c r="L32" s="117">
        <f t="shared" si="1"/>
        <v>0</v>
      </c>
      <c r="M32" s="670"/>
      <c r="N32" s="678"/>
    </row>
    <row r="33" spans="1:14" ht="12" customHeight="1" x14ac:dyDescent="0.2">
      <c r="A33" s="2"/>
      <c r="B33" s="49"/>
      <c r="C33" s="688"/>
      <c r="D33" s="689"/>
      <c r="E33" s="689"/>
      <c r="F33" s="690"/>
      <c r="G33" s="50"/>
      <c r="H33" s="51"/>
      <c r="I33" s="295"/>
      <c r="J33" s="296"/>
      <c r="K33" s="116"/>
      <c r="L33" s="117">
        <f t="shared" si="1"/>
        <v>0</v>
      </c>
      <c r="M33" s="670"/>
      <c r="N33" s="678"/>
    </row>
    <row r="34" spans="1:14" ht="12" customHeight="1" x14ac:dyDescent="0.2">
      <c r="A34" s="2"/>
      <c r="B34" s="49"/>
      <c r="C34" s="688"/>
      <c r="D34" s="689"/>
      <c r="E34" s="689"/>
      <c r="F34" s="690"/>
      <c r="G34" s="50"/>
      <c r="H34" s="51"/>
      <c r="I34" s="295"/>
      <c r="J34" s="296"/>
      <c r="K34" s="116"/>
      <c r="L34" s="117">
        <f t="shared" si="1"/>
        <v>0</v>
      </c>
      <c r="M34" s="670"/>
      <c r="N34" s="678"/>
    </row>
    <row r="35" spans="1:14" ht="12" customHeight="1" x14ac:dyDescent="0.2">
      <c r="A35" s="2"/>
      <c r="B35" s="49"/>
      <c r="C35" s="688"/>
      <c r="D35" s="689"/>
      <c r="E35" s="689"/>
      <c r="F35" s="690"/>
      <c r="G35" s="50"/>
      <c r="H35" s="51"/>
      <c r="I35" s="295"/>
      <c r="J35" s="296"/>
      <c r="K35" s="116"/>
      <c r="L35" s="117">
        <f t="shared" si="1"/>
        <v>0</v>
      </c>
      <c r="M35" s="670"/>
      <c r="N35" s="678"/>
    </row>
    <row r="36" spans="1:14" ht="12" customHeight="1" x14ac:dyDescent="0.2">
      <c r="A36" s="2"/>
      <c r="B36" s="49"/>
      <c r="C36" s="688"/>
      <c r="D36" s="689"/>
      <c r="E36" s="689"/>
      <c r="F36" s="690"/>
      <c r="G36" s="50"/>
      <c r="H36" s="51"/>
      <c r="I36" s="295"/>
      <c r="J36" s="296"/>
      <c r="K36" s="116"/>
      <c r="L36" s="117">
        <f t="shared" si="1"/>
        <v>0</v>
      </c>
      <c r="M36" s="670"/>
      <c r="N36" s="678"/>
    </row>
    <row r="37" spans="1:14" ht="12" customHeight="1" x14ac:dyDescent="0.2">
      <c r="A37" s="2"/>
      <c r="B37" s="49"/>
      <c r="C37" s="688"/>
      <c r="D37" s="689"/>
      <c r="E37" s="689"/>
      <c r="F37" s="690"/>
      <c r="G37" s="50"/>
      <c r="H37" s="51"/>
      <c r="I37" s="295"/>
      <c r="J37" s="296"/>
      <c r="K37" s="116"/>
      <c r="L37" s="117">
        <f t="shared" si="1"/>
        <v>0</v>
      </c>
      <c r="M37" s="670"/>
      <c r="N37" s="678"/>
    </row>
    <row r="38" spans="1:14" ht="12" customHeight="1" x14ac:dyDescent="0.2">
      <c r="A38" s="2"/>
      <c r="B38" s="49"/>
      <c r="C38" s="688"/>
      <c r="D38" s="689"/>
      <c r="E38" s="689"/>
      <c r="F38" s="690"/>
      <c r="G38" s="50"/>
      <c r="H38" s="51"/>
      <c r="I38" s="295"/>
      <c r="J38" s="296"/>
      <c r="K38" s="116"/>
      <c r="L38" s="117">
        <f t="shared" si="1"/>
        <v>0</v>
      </c>
      <c r="M38" s="670"/>
      <c r="N38" s="678"/>
    </row>
    <row r="39" spans="1:14" ht="12" customHeight="1" x14ac:dyDescent="0.2">
      <c r="A39" s="2"/>
      <c r="B39" s="142"/>
      <c r="C39" s="143"/>
      <c r="D39" s="122"/>
      <c r="E39" s="122"/>
      <c r="F39" s="144"/>
      <c r="G39" s="162"/>
      <c r="H39" s="162"/>
      <c r="I39" s="310"/>
      <c r="J39" s="311"/>
      <c r="K39" s="164"/>
      <c r="L39" s="165"/>
      <c r="M39" s="6"/>
      <c r="N39" s="11"/>
    </row>
    <row r="40" spans="1:14" ht="12" customHeight="1" x14ac:dyDescent="0.2">
      <c r="A40" s="2"/>
      <c r="B40" s="166"/>
      <c r="C40" s="167"/>
      <c r="D40" s="168" t="s">
        <v>11</v>
      </c>
      <c r="E40" s="168"/>
      <c r="F40" s="169"/>
      <c r="G40" s="170"/>
      <c r="H40" s="170"/>
      <c r="I40" s="270"/>
      <c r="J40" s="312"/>
      <c r="K40" s="286"/>
      <c r="L40" s="173">
        <f>SUM(L8:L38)</f>
        <v>0</v>
      </c>
      <c r="M40" s="4"/>
      <c r="N40" s="5"/>
    </row>
    <row r="41" spans="1:14" ht="12" customHeight="1" x14ac:dyDescent="0.2">
      <c r="B41" s="175"/>
      <c r="C41" s="175"/>
      <c r="D41" s="175"/>
      <c r="E41" s="175"/>
      <c r="F41" s="175"/>
      <c r="G41" s="673"/>
      <c r="H41" s="673"/>
      <c r="I41" s="673"/>
      <c r="J41" s="673"/>
      <c r="K41" s="175"/>
      <c r="L41" s="175"/>
      <c r="N41" s="7"/>
    </row>
  </sheetData>
  <dataConsolidate/>
  <mergeCells count="70">
    <mergeCell ref="C36:F36"/>
    <mergeCell ref="M36:N36"/>
    <mergeCell ref="C37:F37"/>
    <mergeCell ref="M37:N37"/>
    <mergeCell ref="C38:F38"/>
    <mergeCell ref="M38:N38"/>
    <mergeCell ref="C29:F29"/>
    <mergeCell ref="M29:N29"/>
    <mergeCell ref="M34:N34"/>
    <mergeCell ref="C35:F35"/>
    <mergeCell ref="M35:N35"/>
    <mergeCell ref="C30:F30"/>
    <mergeCell ref="M30:N30"/>
    <mergeCell ref="C31:F31"/>
    <mergeCell ref="M31:N31"/>
    <mergeCell ref="C32:F32"/>
    <mergeCell ref="M32:N32"/>
    <mergeCell ref="C33:F33"/>
    <mergeCell ref="M33:N33"/>
    <mergeCell ref="C34:F34"/>
    <mergeCell ref="C6:F6"/>
    <mergeCell ref="M26:N26"/>
    <mergeCell ref="C27:F27"/>
    <mergeCell ref="M27:N27"/>
    <mergeCell ref="C28:F28"/>
    <mergeCell ref="M28:N28"/>
    <mergeCell ref="M19:N19"/>
    <mergeCell ref="C8:F8"/>
    <mergeCell ref="M8:N8"/>
    <mergeCell ref="C9:F9"/>
    <mergeCell ref="M9:N9"/>
    <mergeCell ref="C10:F10"/>
    <mergeCell ref="M10:N10"/>
    <mergeCell ref="C11:F11"/>
    <mergeCell ref="M11:N11"/>
    <mergeCell ref="C12:F12"/>
    <mergeCell ref="D2:F3"/>
    <mergeCell ref="C4:F4"/>
    <mergeCell ref="G4:H4"/>
    <mergeCell ref="I4:J4"/>
    <mergeCell ref="M4:N4"/>
    <mergeCell ref="M12:N12"/>
    <mergeCell ref="C13:F13"/>
    <mergeCell ref="M13:N13"/>
    <mergeCell ref="C20:F20"/>
    <mergeCell ref="M20:N20"/>
    <mergeCell ref="M21:N21"/>
    <mergeCell ref="M22:N22"/>
    <mergeCell ref="C14:F14"/>
    <mergeCell ref="M14:N14"/>
    <mergeCell ref="C15:F15"/>
    <mergeCell ref="M15:N15"/>
    <mergeCell ref="C16:F16"/>
    <mergeCell ref="M16:N16"/>
    <mergeCell ref="C25:F25"/>
    <mergeCell ref="M25:N25"/>
    <mergeCell ref="C26:F26"/>
    <mergeCell ref="G41:J41"/>
    <mergeCell ref="G2:N3"/>
    <mergeCell ref="C21:F21"/>
    <mergeCell ref="C22:F22"/>
    <mergeCell ref="C23:F23"/>
    <mergeCell ref="M23:N23"/>
    <mergeCell ref="C24:F24"/>
    <mergeCell ref="M24:N24"/>
    <mergeCell ref="C17:F17"/>
    <mergeCell ref="M17:N17"/>
    <mergeCell ref="C18:F18"/>
    <mergeCell ref="M18:N18"/>
    <mergeCell ref="C19:F19"/>
  </mergeCells>
  <phoneticPr fontId="2"/>
  <pageMargins left="0.70866141732283472" right="0.70866141732283472" top="0.98425196850393704" bottom="0.59055118110236227" header="0.51181102362204722" footer="0.31496062992125984"/>
  <pageSetup paperSize="9" scale="94" orientation="landscape" useFirstPageNumber="1" horizontalDpi="4294967293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467F7-42B2-BC46-89DD-ADC303F05E37}">
  <dimension ref="A2:O41"/>
  <sheetViews>
    <sheetView view="pageBreakPreview" zoomScale="115" zoomScaleNormal="100" zoomScaleSheetLayoutView="115" workbookViewId="0">
      <selection activeCell="K21" sqref="K21"/>
    </sheetView>
  </sheetViews>
  <sheetFormatPr defaultColWidth="9" defaultRowHeight="12" customHeight="1" x14ac:dyDescent="0.2"/>
  <cols>
    <col min="1" max="1" width="3.33203125" style="1" customWidth="1"/>
    <col min="2" max="2" width="5.33203125" style="1" customWidth="1"/>
    <col min="3" max="6" width="11.6640625" style="1" customWidth="1"/>
    <col min="7" max="8" width="6.6640625" style="35" customWidth="1"/>
    <col min="9" max="10" width="6.6640625" style="114" customWidth="1"/>
    <col min="11" max="11" width="14.33203125" style="1" bestFit="1" customWidth="1"/>
    <col min="12" max="12" width="13.6640625" style="1" customWidth="1"/>
    <col min="13" max="13" width="15.109375" style="1" customWidth="1"/>
    <col min="14" max="14" width="14.44140625" style="1" customWidth="1"/>
    <col min="15" max="15" width="2.33203125" style="1" customWidth="1"/>
    <col min="16" max="16384" width="9" style="1"/>
  </cols>
  <sheetData>
    <row r="2" spans="1:15" ht="12" customHeight="1" x14ac:dyDescent="0.2">
      <c r="B2" s="20"/>
      <c r="C2" s="21"/>
      <c r="D2" s="649" t="s">
        <v>310</v>
      </c>
      <c r="E2" s="649"/>
      <c r="F2" s="649"/>
      <c r="G2" s="667" t="s">
        <v>81</v>
      </c>
      <c r="H2" s="667"/>
      <c r="I2" s="667"/>
      <c r="J2" s="667"/>
      <c r="K2" s="667"/>
      <c r="L2" s="667"/>
      <c r="M2" s="667"/>
      <c r="N2" s="667"/>
      <c r="O2" s="37"/>
    </row>
    <row r="3" spans="1:15" ht="12" customHeight="1" x14ac:dyDescent="0.2">
      <c r="A3" s="2"/>
      <c r="B3" s="22"/>
      <c r="C3" s="21"/>
      <c r="D3" s="650"/>
      <c r="E3" s="650"/>
      <c r="F3" s="650"/>
      <c r="G3" s="668"/>
      <c r="H3" s="668"/>
      <c r="I3" s="668"/>
      <c r="J3" s="668"/>
      <c r="K3" s="668"/>
      <c r="L3" s="668"/>
      <c r="M3" s="668"/>
      <c r="N3" s="668"/>
      <c r="O3" s="37"/>
    </row>
    <row r="4" spans="1:15" s="2" customFormat="1" ht="20.25" customHeight="1" x14ac:dyDescent="0.2">
      <c r="A4" s="3"/>
      <c r="B4" s="18" t="s">
        <v>0</v>
      </c>
      <c r="C4" s="651" t="s">
        <v>1</v>
      </c>
      <c r="D4" s="652"/>
      <c r="E4" s="652"/>
      <c r="F4" s="653"/>
      <c r="G4" s="674" t="s">
        <v>33</v>
      </c>
      <c r="H4" s="675"/>
      <c r="I4" s="676" t="s">
        <v>34</v>
      </c>
      <c r="J4" s="677"/>
      <c r="K4" s="9" t="s">
        <v>4</v>
      </c>
      <c r="L4" s="10" t="s">
        <v>5</v>
      </c>
      <c r="M4" s="652" t="s">
        <v>6</v>
      </c>
      <c r="N4" s="654"/>
    </row>
    <row r="5" spans="1:15" ht="12" customHeight="1" x14ac:dyDescent="0.2">
      <c r="A5" s="3"/>
      <c r="B5" s="130"/>
      <c r="C5" s="131"/>
      <c r="D5" s="132"/>
      <c r="E5" s="132"/>
      <c r="F5" s="133"/>
      <c r="G5" s="134"/>
      <c r="H5" s="134"/>
      <c r="I5" s="289"/>
      <c r="J5" s="290"/>
      <c r="K5" s="135"/>
      <c r="L5" s="136"/>
      <c r="M5" s="132"/>
      <c r="N5" s="137"/>
    </row>
    <row r="6" spans="1:15" ht="12" customHeight="1" x14ac:dyDescent="0.2">
      <c r="A6" s="2"/>
      <c r="B6" s="49"/>
      <c r="C6" s="138" t="s">
        <v>82</v>
      </c>
      <c r="D6" s="58"/>
      <c r="E6" s="58"/>
      <c r="F6" s="59"/>
      <c r="G6" s="139"/>
      <c r="H6" s="139"/>
      <c r="I6" s="291"/>
      <c r="J6" s="292"/>
      <c r="K6" s="140"/>
      <c r="L6" s="141"/>
      <c r="M6" s="58"/>
      <c r="N6" s="129"/>
    </row>
    <row r="7" spans="1:15" ht="12" customHeight="1" x14ac:dyDescent="0.2">
      <c r="A7" s="2"/>
      <c r="B7" s="142"/>
      <c r="C7" s="691"/>
      <c r="D7" s="692"/>
      <c r="E7" s="692"/>
      <c r="F7" s="693"/>
      <c r="G7" s="145"/>
      <c r="H7" s="145"/>
      <c r="I7" s="293"/>
      <c r="J7" s="294"/>
      <c r="K7" s="146"/>
      <c r="L7" s="119"/>
      <c r="M7" s="122"/>
      <c r="N7" s="123"/>
    </row>
    <row r="8" spans="1:15" ht="12" customHeight="1" x14ac:dyDescent="0.2">
      <c r="A8" s="2"/>
      <c r="B8" s="49">
        <v>1</v>
      </c>
      <c r="C8" s="670" t="s">
        <v>348</v>
      </c>
      <c r="D8" s="671"/>
      <c r="E8" s="671"/>
      <c r="F8" s="672"/>
      <c r="G8" s="50">
        <v>1</v>
      </c>
      <c r="H8" s="51" t="s">
        <v>7</v>
      </c>
      <c r="I8" s="295">
        <v>1</v>
      </c>
      <c r="J8" s="296" t="s">
        <v>7</v>
      </c>
      <c r="K8" s="116">
        <f>'明細書１号-８-１'!L40</f>
        <v>0</v>
      </c>
      <c r="L8" s="117">
        <f>G8*I8*K8</f>
        <v>0</v>
      </c>
      <c r="M8" s="58" t="s">
        <v>425</v>
      </c>
      <c r="N8" s="61"/>
    </row>
    <row r="9" spans="1:15" ht="12" customHeight="1" x14ac:dyDescent="0.2">
      <c r="A9" s="2"/>
      <c r="B9" s="142"/>
      <c r="C9" s="691"/>
      <c r="D9" s="692"/>
      <c r="E9" s="692"/>
      <c r="F9" s="693"/>
      <c r="G9" s="145"/>
      <c r="H9" s="145"/>
      <c r="I9" s="293"/>
      <c r="J9" s="294"/>
      <c r="K9" s="118"/>
      <c r="L9" s="119"/>
      <c r="M9" s="53"/>
      <c r="N9" s="56"/>
    </row>
    <row r="10" spans="1:15" ht="12" customHeight="1" x14ac:dyDescent="0.2">
      <c r="A10" s="2"/>
      <c r="B10" s="49">
        <v>2</v>
      </c>
      <c r="C10" s="670" t="s">
        <v>83</v>
      </c>
      <c r="D10" s="671"/>
      <c r="E10" s="671"/>
      <c r="F10" s="672"/>
      <c r="G10" s="50">
        <v>1</v>
      </c>
      <c r="H10" s="51" t="s">
        <v>7</v>
      </c>
      <c r="I10" s="295">
        <v>1</v>
      </c>
      <c r="J10" s="296" t="s">
        <v>7</v>
      </c>
      <c r="K10" s="116">
        <f>'明細書１号-８-２'!L40</f>
        <v>0</v>
      </c>
      <c r="L10" s="117">
        <f>G10*I10*K10</f>
        <v>0</v>
      </c>
      <c r="M10" s="670" t="s">
        <v>426</v>
      </c>
      <c r="N10" s="678"/>
    </row>
    <row r="11" spans="1:15" ht="12" customHeight="1" x14ac:dyDescent="0.2">
      <c r="A11" s="2"/>
      <c r="B11" s="142"/>
      <c r="C11" s="691"/>
      <c r="D11" s="692"/>
      <c r="E11" s="692"/>
      <c r="F11" s="693"/>
      <c r="G11" s="145"/>
      <c r="H11" s="145"/>
      <c r="I11" s="293"/>
      <c r="J11" s="294"/>
      <c r="K11" s="118"/>
      <c r="L11" s="119"/>
      <c r="M11" s="53"/>
      <c r="N11" s="124"/>
    </row>
    <row r="12" spans="1:15" ht="12" customHeight="1" x14ac:dyDescent="0.2">
      <c r="A12" s="2"/>
      <c r="B12" s="49">
        <v>3</v>
      </c>
      <c r="C12" s="670" t="s">
        <v>322</v>
      </c>
      <c r="D12" s="671"/>
      <c r="E12" s="671"/>
      <c r="F12" s="672"/>
      <c r="G12" s="50">
        <v>1</v>
      </c>
      <c r="H12" s="51" t="s">
        <v>10</v>
      </c>
      <c r="I12" s="295">
        <v>1</v>
      </c>
      <c r="J12" s="296" t="s">
        <v>10</v>
      </c>
      <c r="K12" s="116">
        <f>'明細書１号-８-３'!L40</f>
        <v>0</v>
      </c>
      <c r="L12" s="117">
        <f>ROUNDDOWN(G12*I12*K12,0)</f>
        <v>0</v>
      </c>
      <c r="M12" s="58" t="s">
        <v>427</v>
      </c>
      <c r="N12" s="61"/>
    </row>
    <row r="13" spans="1:15" ht="12" customHeight="1" x14ac:dyDescent="0.2">
      <c r="A13" s="2"/>
      <c r="B13" s="142"/>
      <c r="C13" s="691"/>
      <c r="D13" s="692"/>
      <c r="E13" s="692"/>
      <c r="F13" s="693"/>
      <c r="G13" s="145"/>
      <c r="H13" s="145"/>
      <c r="I13" s="293"/>
      <c r="J13" s="294"/>
      <c r="K13" s="118"/>
      <c r="L13" s="119"/>
      <c r="M13" s="53"/>
      <c r="N13" s="56"/>
    </row>
    <row r="14" spans="1:15" ht="12" customHeight="1" x14ac:dyDescent="0.2">
      <c r="A14" s="2"/>
      <c r="B14" s="49">
        <v>4</v>
      </c>
      <c r="C14" s="670" t="s">
        <v>54</v>
      </c>
      <c r="D14" s="671"/>
      <c r="E14" s="671"/>
      <c r="F14" s="672"/>
      <c r="G14" s="50">
        <v>1</v>
      </c>
      <c r="H14" s="51" t="s">
        <v>7</v>
      </c>
      <c r="I14" s="295">
        <f>'明細書１号-８-４'!G40</f>
        <v>215</v>
      </c>
      <c r="J14" s="296" t="s">
        <v>30</v>
      </c>
      <c r="K14" s="116"/>
      <c r="L14" s="117">
        <f>ROUNDDOWN(G14*I14*K14,0)</f>
        <v>0</v>
      </c>
      <c r="M14" s="58" t="s">
        <v>334</v>
      </c>
      <c r="N14" s="61"/>
    </row>
    <row r="15" spans="1:15" ht="12" customHeight="1" x14ac:dyDescent="0.2">
      <c r="A15" s="2"/>
      <c r="B15" s="142"/>
      <c r="C15" s="691"/>
      <c r="D15" s="692"/>
      <c r="E15" s="692"/>
      <c r="F15" s="693"/>
      <c r="G15" s="145"/>
      <c r="H15" s="145"/>
      <c r="I15" s="293"/>
      <c r="J15" s="294"/>
      <c r="K15" s="118"/>
      <c r="L15" s="119"/>
      <c r="M15" s="53"/>
      <c r="N15" s="56"/>
    </row>
    <row r="16" spans="1:15" ht="12" customHeight="1" x14ac:dyDescent="0.2">
      <c r="A16" s="2"/>
      <c r="B16" s="49">
        <v>5</v>
      </c>
      <c r="C16" s="670" t="s">
        <v>123</v>
      </c>
      <c r="D16" s="671"/>
      <c r="E16" s="671"/>
      <c r="F16" s="672"/>
      <c r="G16" s="50">
        <v>1</v>
      </c>
      <c r="H16" s="51" t="s">
        <v>7</v>
      </c>
      <c r="I16" s="295">
        <f>'明細書１号-８-４'!G40</f>
        <v>215</v>
      </c>
      <c r="J16" s="296" t="s">
        <v>30</v>
      </c>
      <c r="K16" s="116"/>
      <c r="L16" s="117">
        <f>ROUNDDOWN(G16*I16*K16,0)</f>
        <v>0</v>
      </c>
      <c r="M16" s="670" t="s">
        <v>335</v>
      </c>
      <c r="N16" s="678"/>
    </row>
    <row r="17" spans="1:14" ht="12" customHeight="1" x14ac:dyDescent="0.2">
      <c r="A17" s="2"/>
      <c r="B17" s="142"/>
      <c r="C17" s="691"/>
      <c r="D17" s="692"/>
      <c r="E17" s="692"/>
      <c r="F17" s="693"/>
      <c r="G17" s="145"/>
      <c r="H17" s="145"/>
      <c r="I17" s="293"/>
      <c r="J17" s="294"/>
      <c r="K17" s="118"/>
      <c r="L17" s="119"/>
      <c r="M17" s="53"/>
      <c r="N17" s="56"/>
    </row>
    <row r="18" spans="1:14" ht="12" customHeight="1" x14ac:dyDescent="0.2">
      <c r="A18" s="2"/>
      <c r="B18" s="49">
        <v>6</v>
      </c>
      <c r="C18" s="670" t="s">
        <v>57</v>
      </c>
      <c r="D18" s="671"/>
      <c r="E18" s="671"/>
      <c r="F18" s="672"/>
      <c r="G18" s="50">
        <v>1</v>
      </c>
      <c r="H18" s="51" t="s">
        <v>7</v>
      </c>
      <c r="I18" s="295">
        <f>'明細書１号-８-４'!G40</f>
        <v>215</v>
      </c>
      <c r="J18" s="296" t="s">
        <v>30</v>
      </c>
      <c r="K18" s="116"/>
      <c r="L18" s="117">
        <f>ROUNDDOWN(G18*I18*K18,0)</f>
        <v>0</v>
      </c>
      <c r="M18" s="108" t="s">
        <v>428</v>
      </c>
      <c r="N18" s="46"/>
    </row>
    <row r="19" spans="1:14" ht="12" customHeight="1" x14ac:dyDescent="0.2">
      <c r="A19" s="2"/>
      <c r="B19" s="142"/>
      <c r="C19" s="691"/>
      <c r="D19" s="692"/>
      <c r="E19" s="692"/>
      <c r="F19" s="693"/>
      <c r="G19" s="145"/>
      <c r="H19" s="145"/>
      <c r="I19" s="293"/>
      <c r="J19" s="294"/>
      <c r="K19" s="118"/>
      <c r="L19" s="119"/>
      <c r="M19" s="125"/>
      <c r="N19" s="126"/>
    </row>
    <row r="20" spans="1:14" ht="12" customHeight="1" x14ac:dyDescent="0.2">
      <c r="A20" s="2"/>
      <c r="B20" s="49"/>
      <c r="C20" s="670"/>
      <c r="D20" s="671"/>
      <c r="E20" s="671"/>
      <c r="F20" s="672"/>
      <c r="G20" s="50"/>
      <c r="H20" s="51"/>
      <c r="I20" s="295"/>
      <c r="J20" s="296"/>
      <c r="K20" s="116"/>
      <c r="L20" s="117">
        <f>ROUNDDOWN(G20*I20*K20,0)</f>
        <v>0</v>
      </c>
      <c r="M20" s="680"/>
      <c r="N20" s="681"/>
    </row>
    <row r="21" spans="1:14" ht="12" customHeight="1" x14ac:dyDescent="0.2">
      <c r="A21" s="2"/>
      <c r="B21" s="142"/>
      <c r="C21" s="691"/>
      <c r="D21" s="692"/>
      <c r="E21" s="692"/>
      <c r="F21" s="693"/>
      <c r="G21" s="145"/>
      <c r="H21" s="145"/>
      <c r="I21" s="293"/>
      <c r="J21" s="294"/>
      <c r="K21" s="118"/>
      <c r="L21" s="119"/>
      <c r="M21" s="23"/>
      <c r="N21" s="24"/>
    </row>
    <row r="22" spans="1:14" ht="12" customHeight="1" x14ac:dyDescent="0.2">
      <c r="A22" s="2"/>
      <c r="B22" s="49"/>
      <c r="C22" s="670"/>
      <c r="D22" s="671"/>
      <c r="E22" s="671"/>
      <c r="F22" s="672"/>
      <c r="G22" s="50"/>
      <c r="H22" s="51"/>
      <c r="I22" s="295"/>
      <c r="J22" s="296"/>
      <c r="K22" s="116"/>
      <c r="L22" s="117">
        <f>ROUNDDOWN(G22*K22,0)</f>
        <v>0</v>
      </c>
      <c r="M22" s="15"/>
      <c r="N22" s="16"/>
    </row>
    <row r="23" spans="1:14" ht="12" customHeight="1" x14ac:dyDescent="0.2">
      <c r="A23" s="2"/>
      <c r="B23" s="142"/>
      <c r="C23" s="691"/>
      <c r="D23" s="692"/>
      <c r="E23" s="692"/>
      <c r="F23" s="693"/>
      <c r="G23" s="145"/>
      <c r="H23" s="145"/>
      <c r="I23" s="293"/>
      <c r="J23" s="294"/>
      <c r="K23" s="118"/>
      <c r="L23" s="119"/>
      <c r="M23" s="13"/>
      <c r="N23" s="14"/>
    </row>
    <row r="24" spans="1:14" ht="12" customHeight="1" x14ac:dyDescent="0.2">
      <c r="A24" s="2"/>
      <c r="B24" s="49"/>
      <c r="C24" s="670"/>
      <c r="D24" s="671"/>
      <c r="E24" s="671"/>
      <c r="F24" s="672"/>
      <c r="G24" s="50"/>
      <c r="H24" s="51"/>
      <c r="I24" s="295"/>
      <c r="J24" s="296"/>
      <c r="K24" s="116"/>
      <c r="L24" s="117">
        <f>ROUNDDOWN(G24*K24,0)</f>
        <v>0</v>
      </c>
      <c r="M24" s="15"/>
      <c r="N24" s="19"/>
    </row>
    <row r="25" spans="1:14" ht="12" customHeight="1" x14ac:dyDescent="0.2">
      <c r="A25" s="2"/>
      <c r="B25" s="142"/>
      <c r="C25" s="691"/>
      <c r="D25" s="692"/>
      <c r="E25" s="692"/>
      <c r="F25" s="693"/>
      <c r="G25" s="145"/>
      <c r="H25" s="145"/>
      <c r="I25" s="293"/>
      <c r="J25" s="294"/>
      <c r="K25" s="118"/>
      <c r="L25" s="119"/>
      <c r="M25" s="13"/>
      <c r="N25" s="14"/>
    </row>
    <row r="26" spans="1:14" ht="12" customHeight="1" x14ac:dyDescent="0.2">
      <c r="A26" s="2"/>
      <c r="B26" s="49"/>
      <c r="C26" s="670"/>
      <c r="D26" s="671"/>
      <c r="E26" s="671"/>
      <c r="F26" s="672"/>
      <c r="G26" s="50"/>
      <c r="H26" s="51"/>
      <c r="I26" s="295"/>
      <c r="J26" s="296"/>
      <c r="K26" s="116"/>
      <c r="L26" s="117">
        <f>ROUNDDOWN(G26*K26,0)</f>
        <v>0</v>
      </c>
      <c r="M26" s="15"/>
      <c r="N26" s="16"/>
    </row>
    <row r="27" spans="1:14" ht="12" customHeight="1" x14ac:dyDescent="0.2">
      <c r="A27" s="2"/>
      <c r="B27" s="142"/>
      <c r="C27" s="691"/>
      <c r="D27" s="692"/>
      <c r="E27" s="692"/>
      <c r="F27" s="693"/>
      <c r="G27" s="145"/>
      <c r="H27" s="145"/>
      <c r="I27" s="293"/>
      <c r="J27" s="294"/>
      <c r="K27" s="118"/>
      <c r="L27" s="119"/>
      <c r="M27" s="13"/>
      <c r="N27" s="14"/>
    </row>
    <row r="28" spans="1:14" ht="12" customHeight="1" x14ac:dyDescent="0.2">
      <c r="A28" s="2"/>
      <c r="B28" s="49"/>
      <c r="C28" s="670"/>
      <c r="D28" s="671"/>
      <c r="E28" s="671"/>
      <c r="F28" s="672"/>
      <c r="G28" s="50"/>
      <c r="H28" s="51"/>
      <c r="I28" s="295"/>
      <c r="J28" s="296"/>
      <c r="K28" s="116"/>
      <c r="L28" s="117">
        <f>ROUNDDOWN(G28*K28,0)</f>
        <v>0</v>
      </c>
      <c r="M28" s="15"/>
      <c r="N28" s="16"/>
    </row>
    <row r="29" spans="1:14" ht="12" customHeight="1" x14ac:dyDescent="0.2">
      <c r="A29" s="2"/>
      <c r="B29" s="142"/>
      <c r="C29" s="691"/>
      <c r="D29" s="692"/>
      <c r="E29" s="692"/>
      <c r="F29" s="693"/>
      <c r="G29" s="145"/>
      <c r="H29" s="145"/>
      <c r="I29" s="293"/>
      <c r="J29" s="294"/>
      <c r="K29" s="120"/>
      <c r="L29" s="121">
        <f>SUM(L5,L6,L9,L11,L13,L15)</f>
        <v>0</v>
      </c>
      <c r="M29" s="13"/>
      <c r="N29" s="14"/>
    </row>
    <row r="30" spans="1:14" ht="12" customHeight="1" x14ac:dyDescent="0.2">
      <c r="A30" s="2"/>
      <c r="B30" s="49"/>
      <c r="C30" s="670"/>
      <c r="D30" s="671"/>
      <c r="E30" s="671"/>
      <c r="F30" s="672"/>
      <c r="G30" s="50"/>
      <c r="H30" s="51"/>
      <c r="I30" s="295"/>
      <c r="J30" s="296"/>
      <c r="K30" s="116"/>
      <c r="L30" s="250"/>
      <c r="M30" s="15"/>
      <c r="N30" s="16"/>
    </row>
    <row r="31" spans="1:14" ht="12" customHeight="1" x14ac:dyDescent="0.2">
      <c r="A31" s="2"/>
      <c r="B31" s="62"/>
      <c r="C31" s="157"/>
      <c r="D31" s="53"/>
      <c r="E31" s="53"/>
      <c r="F31" s="54"/>
      <c r="G31" s="55"/>
      <c r="H31" s="55"/>
      <c r="I31" s="304"/>
      <c r="J31" s="305"/>
      <c r="K31" s="120"/>
      <c r="L31" s="121"/>
      <c r="M31" s="13"/>
      <c r="N31" s="14"/>
    </row>
    <row r="32" spans="1:14" ht="12" customHeight="1" x14ac:dyDescent="0.2">
      <c r="A32" s="2"/>
      <c r="B32" s="49"/>
      <c r="C32" s="57"/>
      <c r="D32" s="58"/>
      <c r="E32" s="58"/>
      <c r="F32" s="59"/>
      <c r="G32" s="60"/>
      <c r="H32" s="64"/>
      <c r="I32" s="306"/>
      <c r="J32" s="307"/>
      <c r="K32" s="116"/>
      <c r="L32" s="117"/>
      <c r="M32" s="15"/>
      <c r="N32" s="16"/>
    </row>
    <row r="33" spans="1:14" ht="12" customHeight="1" x14ac:dyDescent="0.2">
      <c r="A33" s="2"/>
      <c r="B33" s="62"/>
      <c r="C33" s="52"/>
      <c r="D33" s="175"/>
      <c r="E33" s="53"/>
      <c r="F33" s="54"/>
      <c r="G33" s="55"/>
      <c r="H33" s="55"/>
      <c r="I33" s="304"/>
      <c r="J33" s="305"/>
      <c r="K33" s="120"/>
      <c r="L33" s="121"/>
      <c r="M33" s="13"/>
      <c r="N33" s="14"/>
    </row>
    <row r="34" spans="1:14" ht="12" customHeight="1" x14ac:dyDescent="0.2">
      <c r="A34" s="2"/>
      <c r="B34" s="49"/>
      <c r="C34" s="57"/>
      <c r="D34" s="58"/>
      <c r="E34" s="58"/>
      <c r="F34" s="59"/>
      <c r="G34" s="50"/>
      <c r="H34" s="158"/>
      <c r="I34" s="308"/>
      <c r="J34" s="309"/>
      <c r="K34" s="116"/>
      <c r="L34" s="117"/>
      <c r="M34" s="15"/>
      <c r="N34" s="16"/>
    </row>
    <row r="35" spans="1:14" ht="12" customHeight="1" x14ac:dyDescent="0.2">
      <c r="A35" s="2"/>
      <c r="B35" s="62"/>
      <c r="C35" s="52"/>
      <c r="D35" s="53"/>
      <c r="E35" s="53"/>
      <c r="F35" s="54"/>
      <c r="G35" s="149"/>
      <c r="H35" s="149"/>
      <c r="I35" s="297"/>
      <c r="J35" s="287"/>
      <c r="K35" s="120"/>
      <c r="L35" s="160"/>
      <c r="M35" s="13"/>
      <c r="N35" s="14"/>
    </row>
    <row r="36" spans="1:14" ht="12" customHeight="1" x14ac:dyDescent="0.2">
      <c r="A36" s="2"/>
      <c r="B36" s="49"/>
      <c r="C36" s="57"/>
      <c r="D36" s="58"/>
      <c r="E36" s="58"/>
      <c r="F36" s="59"/>
      <c r="G36" s="50"/>
      <c r="H36" s="158"/>
      <c r="I36" s="308"/>
      <c r="J36" s="309"/>
      <c r="K36" s="116"/>
      <c r="L36" s="117"/>
      <c r="M36" s="15"/>
      <c r="N36" s="16"/>
    </row>
    <row r="37" spans="1:14" ht="12" customHeight="1" x14ac:dyDescent="0.2">
      <c r="A37" s="2"/>
      <c r="B37" s="62"/>
      <c r="C37" s="157"/>
      <c r="D37" s="53"/>
      <c r="E37" s="53"/>
      <c r="F37" s="54"/>
      <c r="G37" s="149"/>
      <c r="H37" s="149"/>
      <c r="I37" s="297"/>
      <c r="J37" s="287"/>
      <c r="K37" s="284"/>
      <c r="L37" s="121">
        <f>INT(L29*0.9*0.58)</f>
        <v>0</v>
      </c>
      <c r="M37" s="13"/>
      <c r="N37" s="14"/>
    </row>
    <row r="38" spans="1:14" ht="12" customHeight="1" x14ac:dyDescent="0.2">
      <c r="A38" s="2"/>
      <c r="B38" s="49"/>
      <c r="C38" s="138"/>
      <c r="D38" s="58"/>
      <c r="E38" s="161"/>
      <c r="F38" s="59"/>
      <c r="G38" s="50"/>
      <c r="H38" s="50"/>
      <c r="I38" s="295"/>
      <c r="J38" s="288"/>
      <c r="K38" s="285"/>
      <c r="L38" s="117"/>
      <c r="M38" s="17"/>
      <c r="N38" s="16"/>
    </row>
    <row r="39" spans="1:14" ht="12" customHeight="1" x14ac:dyDescent="0.2">
      <c r="A39" s="2"/>
      <c r="B39" s="142"/>
      <c r="C39" s="143"/>
      <c r="D39" s="122"/>
      <c r="E39" s="122"/>
      <c r="F39" s="144"/>
      <c r="G39" s="162"/>
      <c r="H39" s="162"/>
      <c r="I39" s="310"/>
      <c r="J39" s="311"/>
      <c r="K39" s="164"/>
      <c r="L39" s="165"/>
      <c r="M39" s="6"/>
      <c r="N39" s="11"/>
    </row>
    <row r="40" spans="1:14" ht="12" customHeight="1" x14ac:dyDescent="0.2">
      <c r="A40" s="2"/>
      <c r="B40" s="166"/>
      <c r="C40" s="167"/>
      <c r="D40" s="168" t="s">
        <v>11</v>
      </c>
      <c r="E40" s="168"/>
      <c r="F40" s="169"/>
      <c r="G40" s="170"/>
      <c r="H40" s="170"/>
      <c r="I40" s="270"/>
      <c r="J40" s="312"/>
      <c r="K40" s="286"/>
      <c r="L40" s="173">
        <f>SUM(L8:L38)</f>
        <v>0</v>
      </c>
      <c r="M40" s="4"/>
      <c r="N40" s="5"/>
    </row>
    <row r="41" spans="1:14" ht="12" customHeight="1" x14ac:dyDescent="0.2">
      <c r="B41" s="175"/>
      <c r="C41" s="175"/>
      <c r="D41" s="175"/>
      <c r="E41" s="175"/>
      <c r="F41" s="175"/>
      <c r="G41" s="673"/>
      <c r="H41" s="673"/>
      <c r="I41" s="673"/>
      <c r="J41" s="673"/>
      <c r="K41" s="175"/>
      <c r="L41" s="175"/>
      <c r="N41" s="7"/>
    </row>
  </sheetData>
  <dataConsolidate/>
  <mergeCells count="34">
    <mergeCell ref="D2:F3"/>
    <mergeCell ref="C4:F4"/>
    <mergeCell ref="G4:H4"/>
    <mergeCell ref="I4:J4"/>
    <mergeCell ref="M4:N4"/>
    <mergeCell ref="G2:N3"/>
    <mergeCell ref="M16:N16"/>
    <mergeCell ref="C7:F7"/>
    <mergeCell ref="C8:F8"/>
    <mergeCell ref="C9:F9"/>
    <mergeCell ref="C10:F10"/>
    <mergeCell ref="M10:N10"/>
    <mergeCell ref="C11:F11"/>
    <mergeCell ref="C12:F12"/>
    <mergeCell ref="C13:F13"/>
    <mergeCell ref="C14:F14"/>
    <mergeCell ref="C15:F15"/>
    <mergeCell ref="C16:F16"/>
    <mergeCell ref="M20:N20"/>
    <mergeCell ref="C21:F21"/>
    <mergeCell ref="C22:F22"/>
    <mergeCell ref="C23:F23"/>
    <mergeCell ref="C24:F24"/>
    <mergeCell ref="C26:F26"/>
    <mergeCell ref="C17:F17"/>
    <mergeCell ref="C18:F18"/>
    <mergeCell ref="C19:F19"/>
    <mergeCell ref="C20:F20"/>
    <mergeCell ref="C25:F25"/>
    <mergeCell ref="C27:F27"/>
    <mergeCell ref="C28:F28"/>
    <mergeCell ref="C29:F29"/>
    <mergeCell ref="C30:F30"/>
    <mergeCell ref="G41:J41"/>
  </mergeCells>
  <phoneticPr fontId="2"/>
  <pageMargins left="0.70866141732283472" right="0.70866141732283472" top="0.98425196850393704" bottom="0.59055118110236227" header="0.51181102362204722" footer="0.31496062992125984"/>
  <pageSetup paperSize="9" scale="94" orientation="landscape" useFirstPageNumber="1" horizontalDpi="4294967293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808EB-440D-4125-9236-CFC0345C9AC5}">
  <dimension ref="A2:O41"/>
  <sheetViews>
    <sheetView view="pageBreakPreview" zoomScale="130" zoomScaleNormal="100" zoomScaleSheetLayoutView="130" workbookViewId="0">
      <selection activeCell="K8" sqref="K8:K28"/>
    </sheetView>
  </sheetViews>
  <sheetFormatPr defaultColWidth="9" defaultRowHeight="12" customHeight="1" x14ac:dyDescent="0.2"/>
  <cols>
    <col min="1" max="1" width="3.33203125" style="1" customWidth="1"/>
    <col min="2" max="2" width="5.33203125" style="1" customWidth="1"/>
    <col min="3" max="6" width="11.6640625" style="1" customWidth="1"/>
    <col min="7" max="8" width="6.6640625" style="35" customWidth="1"/>
    <col min="9" max="10" width="6.6640625" style="114" customWidth="1"/>
    <col min="11" max="11" width="14.33203125" style="1" bestFit="1" customWidth="1"/>
    <col min="12" max="12" width="13.6640625" style="1" customWidth="1"/>
    <col min="13" max="13" width="15.109375" style="1" customWidth="1"/>
    <col min="14" max="14" width="14.44140625" style="1" customWidth="1"/>
    <col min="15" max="15" width="2.33203125" style="1" customWidth="1"/>
    <col min="16" max="16384" width="9" style="1"/>
  </cols>
  <sheetData>
    <row r="2" spans="1:15" ht="12" customHeight="1" x14ac:dyDescent="0.2">
      <c r="B2" s="20"/>
      <c r="C2" s="21"/>
      <c r="D2" s="649" t="s">
        <v>310</v>
      </c>
      <c r="E2" s="649"/>
      <c r="F2" s="649"/>
      <c r="G2" s="667" t="s">
        <v>341</v>
      </c>
      <c r="H2" s="667"/>
      <c r="I2" s="667"/>
      <c r="J2" s="667"/>
      <c r="K2" s="667"/>
      <c r="L2" s="667"/>
      <c r="M2" s="667"/>
      <c r="N2" s="667"/>
      <c r="O2" s="37"/>
    </row>
    <row r="3" spans="1:15" ht="12" customHeight="1" x14ac:dyDescent="0.2">
      <c r="A3" s="2"/>
      <c r="B3" s="22"/>
      <c r="C3" s="21"/>
      <c r="D3" s="650"/>
      <c r="E3" s="650"/>
      <c r="F3" s="650"/>
      <c r="G3" s="668"/>
      <c r="H3" s="668"/>
      <c r="I3" s="668"/>
      <c r="J3" s="668"/>
      <c r="K3" s="668"/>
      <c r="L3" s="668"/>
      <c r="M3" s="668"/>
      <c r="N3" s="668"/>
      <c r="O3" s="37"/>
    </row>
    <row r="4" spans="1:15" s="2" customFormat="1" ht="20.25" customHeight="1" x14ac:dyDescent="0.2">
      <c r="A4" s="3"/>
      <c r="B4" s="18" t="s">
        <v>0</v>
      </c>
      <c r="C4" s="651" t="s">
        <v>1</v>
      </c>
      <c r="D4" s="652"/>
      <c r="E4" s="652"/>
      <c r="F4" s="653"/>
      <c r="G4" s="674" t="s">
        <v>33</v>
      </c>
      <c r="H4" s="675"/>
      <c r="I4" s="676" t="s">
        <v>34</v>
      </c>
      <c r="J4" s="677"/>
      <c r="K4" s="345" t="s">
        <v>4</v>
      </c>
      <c r="L4" s="10" t="s">
        <v>5</v>
      </c>
      <c r="M4" s="652" t="s">
        <v>6</v>
      </c>
      <c r="N4" s="654"/>
    </row>
    <row r="5" spans="1:15" ht="12" customHeight="1" x14ac:dyDescent="0.2">
      <c r="A5" s="3"/>
      <c r="B5" s="130"/>
      <c r="C5" s="131"/>
      <c r="D5" s="132"/>
      <c r="E5" s="132"/>
      <c r="F5" s="133"/>
      <c r="G5" s="134"/>
      <c r="H5" s="134"/>
      <c r="I5" s="289"/>
      <c r="J5" s="290"/>
      <c r="K5" s="135"/>
      <c r="L5" s="136"/>
      <c r="M5" s="8"/>
      <c r="N5" s="34"/>
    </row>
    <row r="6" spans="1:15" ht="12" customHeight="1" x14ac:dyDescent="0.2">
      <c r="A6" s="2"/>
      <c r="B6" s="49"/>
      <c r="C6" s="138" t="s">
        <v>342</v>
      </c>
      <c r="D6" s="58"/>
      <c r="E6" s="58"/>
      <c r="F6" s="59"/>
      <c r="G6" s="139"/>
      <c r="H6" s="139"/>
      <c r="I6" s="291"/>
      <c r="J6" s="292"/>
      <c r="K6" s="140"/>
      <c r="L6" s="141"/>
      <c r="M6" s="15"/>
      <c r="N6" s="19"/>
    </row>
    <row r="7" spans="1:15" ht="12" customHeight="1" x14ac:dyDescent="0.2">
      <c r="A7" s="2"/>
      <c r="B7" s="142"/>
      <c r="C7" s="157"/>
      <c r="D7" s="53"/>
      <c r="E7" s="53"/>
      <c r="F7" s="54"/>
      <c r="G7" s="145"/>
      <c r="H7" s="145"/>
      <c r="I7" s="293"/>
      <c r="J7" s="294"/>
      <c r="K7" s="146"/>
      <c r="L7" s="119"/>
      <c r="M7" s="122"/>
      <c r="N7" s="123"/>
    </row>
    <row r="8" spans="1:15" ht="12" customHeight="1" x14ac:dyDescent="0.2">
      <c r="A8" s="2"/>
      <c r="B8" s="49">
        <v>1</v>
      </c>
      <c r="C8" s="138" t="s">
        <v>343</v>
      </c>
      <c r="D8" s="42"/>
      <c r="E8" s="42"/>
      <c r="F8" s="272"/>
      <c r="G8" s="50">
        <f>'別紙（運行管理要員人件費詳細）'!P137</f>
        <v>1</v>
      </c>
      <c r="H8" s="51" t="s">
        <v>30</v>
      </c>
      <c r="I8" s="295">
        <v>1</v>
      </c>
      <c r="J8" s="296" t="s">
        <v>7</v>
      </c>
      <c r="K8" s="116"/>
      <c r="L8" s="117">
        <f>ROUNDDOWN(G8*I8*K8,0)</f>
        <v>0</v>
      </c>
      <c r="M8" s="58" t="s">
        <v>345</v>
      </c>
      <c r="N8" s="61"/>
    </row>
    <row r="9" spans="1:15" ht="12" customHeight="1" x14ac:dyDescent="0.2">
      <c r="A9" s="2"/>
      <c r="B9" s="142"/>
      <c r="C9" s="143"/>
      <c r="D9" s="38"/>
      <c r="E9" s="38"/>
      <c r="F9" s="152"/>
      <c r="G9" s="145"/>
      <c r="H9" s="145"/>
      <c r="I9" s="293"/>
      <c r="J9" s="294"/>
      <c r="K9" s="146"/>
      <c r="L9" s="119"/>
      <c r="M9" s="122"/>
      <c r="N9" s="123"/>
    </row>
    <row r="10" spans="1:15" ht="12" customHeight="1" x14ac:dyDescent="0.2">
      <c r="A10" s="2"/>
      <c r="B10" s="49">
        <v>2</v>
      </c>
      <c r="C10" s="138" t="s">
        <v>60</v>
      </c>
      <c r="D10" s="42"/>
      <c r="E10" s="42"/>
      <c r="F10" s="272"/>
      <c r="G10" s="50">
        <f>'別紙（運行管理要員人件費詳細）'!Z137</f>
        <v>2</v>
      </c>
      <c r="H10" s="51" t="s">
        <v>30</v>
      </c>
      <c r="I10" s="295">
        <v>1</v>
      </c>
      <c r="J10" s="296" t="s">
        <v>7</v>
      </c>
      <c r="K10" s="116"/>
      <c r="L10" s="117">
        <f>ROUNDDOWN(G10*I10*K10,0)</f>
        <v>0</v>
      </c>
      <c r="M10" s="58" t="s">
        <v>346</v>
      </c>
      <c r="N10" s="61"/>
    </row>
    <row r="11" spans="1:15" ht="12" customHeight="1" x14ac:dyDescent="0.2">
      <c r="A11" s="2"/>
      <c r="B11" s="142"/>
      <c r="C11" s="273"/>
      <c r="D11" s="40"/>
      <c r="E11" s="40"/>
      <c r="F11" s="148"/>
      <c r="G11" s="145"/>
      <c r="H11" s="145"/>
      <c r="I11" s="293"/>
      <c r="J11" s="294"/>
      <c r="K11" s="146"/>
      <c r="L11" s="119"/>
      <c r="M11" s="122"/>
      <c r="N11" s="123"/>
    </row>
    <row r="12" spans="1:15" ht="12" customHeight="1" x14ac:dyDescent="0.2">
      <c r="A12" s="2"/>
      <c r="B12" s="49">
        <v>3</v>
      </c>
      <c r="C12" s="138" t="s">
        <v>61</v>
      </c>
      <c r="D12" s="42"/>
      <c r="E12" s="42"/>
      <c r="F12" s="272"/>
      <c r="G12" s="50">
        <f>'別紙（運行管理要員人件費詳細）'!AJ137</f>
        <v>2</v>
      </c>
      <c r="H12" s="51" t="s">
        <v>30</v>
      </c>
      <c r="I12" s="295">
        <v>1</v>
      </c>
      <c r="J12" s="296" t="s">
        <v>7</v>
      </c>
      <c r="K12" s="116"/>
      <c r="L12" s="117">
        <f>ROUNDDOWN(G12*I12*K12,0)</f>
        <v>0</v>
      </c>
      <c r="M12" s="58" t="s">
        <v>346</v>
      </c>
      <c r="N12" s="61"/>
    </row>
    <row r="13" spans="1:15" ht="12" customHeight="1" x14ac:dyDescent="0.2">
      <c r="A13" s="2"/>
      <c r="B13" s="142"/>
      <c r="C13" s="143"/>
      <c r="D13" s="38"/>
      <c r="E13" s="38"/>
      <c r="F13" s="152"/>
      <c r="G13" s="145"/>
      <c r="H13" s="145"/>
      <c r="I13" s="293"/>
      <c r="J13" s="294"/>
      <c r="K13" s="146"/>
      <c r="L13" s="119"/>
      <c r="M13" s="122"/>
      <c r="N13" s="123"/>
    </row>
    <row r="14" spans="1:15" ht="12" customHeight="1" x14ac:dyDescent="0.2">
      <c r="A14" s="2"/>
      <c r="B14" s="49">
        <v>4</v>
      </c>
      <c r="C14" s="138" t="s">
        <v>62</v>
      </c>
      <c r="D14" s="42"/>
      <c r="E14" s="42"/>
      <c r="F14" s="272"/>
      <c r="G14" s="50">
        <f>'別紙（運行管理要員人件費詳細）'!AT137</f>
        <v>2</v>
      </c>
      <c r="H14" s="51" t="s">
        <v>30</v>
      </c>
      <c r="I14" s="295">
        <v>1</v>
      </c>
      <c r="J14" s="296" t="s">
        <v>7</v>
      </c>
      <c r="K14" s="116"/>
      <c r="L14" s="117">
        <f>ROUNDDOWN(G14*I14*K14,0)</f>
        <v>0</v>
      </c>
      <c r="M14" s="58" t="s">
        <v>346</v>
      </c>
      <c r="N14" s="61"/>
    </row>
    <row r="15" spans="1:15" ht="12" customHeight="1" x14ac:dyDescent="0.2">
      <c r="A15" s="2"/>
      <c r="B15" s="142"/>
      <c r="C15" s="273"/>
      <c r="D15" s="40"/>
      <c r="E15" s="40"/>
      <c r="F15" s="148"/>
      <c r="G15" s="145"/>
      <c r="H15" s="145"/>
      <c r="I15" s="293"/>
      <c r="J15" s="294"/>
      <c r="K15" s="146"/>
      <c r="L15" s="119"/>
      <c r="M15" s="122"/>
      <c r="N15" s="123"/>
    </row>
    <row r="16" spans="1:15" ht="12" customHeight="1" x14ac:dyDescent="0.2">
      <c r="A16" s="2"/>
      <c r="B16" s="49">
        <v>5</v>
      </c>
      <c r="C16" s="138" t="s">
        <v>63</v>
      </c>
      <c r="D16" s="42"/>
      <c r="E16" s="42"/>
      <c r="F16" s="272"/>
      <c r="G16" s="50">
        <f>'別紙（運行管理要員人件費詳細）'!BD137</f>
        <v>2</v>
      </c>
      <c r="H16" s="51" t="s">
        <v>30</v>
      </c>
      <c r="I16" s="295">
        <v>1</v>
      </c>
      <c r="J16" s="296" t="s">
        <v>7</v>
      </c>
      <c r="K16" s="116"/>
      <c r="L16" s="117">
        <f>ROUNDDOWN(G16*I16*K16,0)</f>
        <v>0</v>
      </c>
      <c r="M16" s="58" t="s">
        <v>346</v>
      </c>
      <c r="N16" s="61"/>
    </row>
    <row r="17" spans="1:14" ht="12" customHeight="1" x14ac:dyDescent="0.2">
      <c r="A17" s="2"/>
      <c r="B17" s="142"/>
      <c r="C17" s="143"/>
      <c r="D17" s="38"/>
      <c r="E17" s="38"/>
      <c r="F17" s="152"/>
      <c r="G17" s="145"/>
      <c r="H17" s="145"/>
      <c r="I17" s="293"/>
      <c r="J17" s="294"/>
      <c r="K17" s="146"/>
      <c r="L17" s="119"/>
      <c r="M17" s="122"/>
      <c r="N17" s="123"/>
    </row>
    <row r="18" spans="1:14" ht="12" customHeight="1" x14ac:dyDescent="0.2">
      <c r="A18" s="2"/>
      <c r="B18" s="49">
        <v>6</v>
      </c>
      <c r="C18" s="138" t="s">
        <v>397</v>
      </c>
      <c r="D18" s="42"/>
      <c r="E18" s="42"/>
      <c r="F18" s="272"/>
      <c r="G18" s="50">
        <f>'別紙（運行管理要員人件費詳細）'!BN137</f>
        <v>1</v>
      </c>
      <c r="H18" s="51" t="s">
        <v>30</v>
      </c>
      <c r="I18" s="295">
        <v>1</v>
      </c>
      <c r="J18" s="296" t="s">
        <v>7</v>
      </c>
      <c r="K18" s="116"/>
      <c r="L18" s="117">
        <f>ROUNDDOWN(G18*I18*K18,0)</f>
        <v>0</v>
      </c>
      <c r="M18" s="58" t="s">
        <v>347</v>
      </c>
      <c r="N18" s="61"/>
    </row>
    <row r="19" spans="1:14" ht="12" customHeight="1" x14ac:dyDescent="0.2">
      <c r="A19" s="2"/>
      <c r="B19" s="142"/>
      <c r="C19" s="273"/>
      <c r="D19" s="40"/>
      <c r="E19" s="40"/>
      <c r="F19" s="148"/>
      <c r="G19" s="145"/>
      <c r="H19" s="145"/>
      <c r="I19" s="293"/>
      <c r="J19" s="294"/>
      <c r="K19" s="146"/>
      <c r="L19" s="119"/>
      <c r="M19" s="122"/>
      <c r="N19" s="123"/>
    </row>
    <row r="20" spans="1:14" ht="12" customHeight="1" x14ac:dyDescent="0.2">
      <c r="A20" s="2"/>
      <c r="B20" s="49">
        <v>7</v>
      </c>
      <c r="C20" s="138" t="s">
        <v>64</v>
      </c>
      <c r="D20" s="42"/>
      <c r="E20" s="42"/>
      <c r="F20" s="272"/>
      <c r="G20" s="50">
        <f>'別紙（運行管理要員人件費詳細）'!BX137</f>
        <v>2</v>
      </c>
      <c r="H20" s="51" t="s">
        <v>30</v>
      </c>
      <c r="I20" s="295">
        <v>1</v>
      </c>
      <c r="J20" s="296" t="s">
        <v>7</v>
      </c>
      <c r="K20" s="116"/>
      <c r="L20" s="117">
        <f>ROUNDDOWN(G20*I20*K20,0)</f>
        <v>0</v>
      </c>
      <c r="M20" s="58" t="s">
        <v>346</v>
      </c>
      <c r="N20" s="61"/>
    </row>
    <row r="21" spans="1:14" ht="12" customHeight="1" x14ac:dyDescent="0.2">
      <c r="A21" s="2"/>
      <c r="B21" s="142"/>
      <c r="C21" s="274"/>
      <c r="D21" s="53"/>
      <c r="E21" s="53"/>
      <c r="F21" s="54"/>
      <c r="G21" s="145"/>
      <c r="H21" s="145"/>
      <c r="I21" s="293"/>
      <c r="J21" s="294"/>
      <c r="K21" s="146"/>
      <c r="L21" s="119"/>
      <c r="M21" s="122"/>
      <c r="N21" s="123"/>
    </row>
    <row r="22" spans="1:14" ht="12" customHeight="1" x14ac:dyDescent="0.2">
      <c r="A22" s="2"/>
      <c r="B22" s="49">
        <v>8</v>
      </c>
      <c r="C22" s="138" t="s">
        <v>65</v>
      </c>
      <c r="D22" s="42"/>
      <c r="E22" s="42"/>
      <c r="F22" s="272"/>
      <c r="G22" s="50">
        <f>'別紙（運行管理要員人件費詳細）'!CH137</f>
        <v>2</v>
      </c>
      <c r="H22" s="51" t="s">
        <v>30</v>
      </c>
      <c r="I22" s="295">
        <v>1</v>
      </c>
      <c r="J22" s="296" t="s">
        <v>7</v>
      </c>
      <c r="K22" s="116"/>
      <c r="L22" s="117">
        <f>ROUNDDOWN(G22*I22*K22,0)</f>
        <v>0</v>
      </c>
      <c r="M22" s="58" t="s">
        <v>346</v>
      </c>
      <c r="N22" s="61"/>
    </row>
    <row r="23" spans="1:14" ht="12" customHeight="1" x14ac:dyDescent="0.2">
      <c r="A23" s="2"/>
      <c r="B23" s="142"/>
      <c r="C23" s="274"/>
      <c r="D23" s="53"/>
      <c r="E23" s="53"/>
      <c r="F23" s="54"/>
      <c r="G23" s="145"/>
      <c r="H23" s="145"/>
      <c r="I23" s="293"/>
      <c r="J23" s="294"/>
      <c r="K23" s="146"/>
      <c r="L23" s="119"/>
      <c r="M23" s="122"/>
      <c r="N23" s="123"/>
    </row>
    <row r="24" spans="1:14" ht="12" customHeight="1" x14ac:dyDescent="0.2">
      <c r="A24" s="2"/>
      <c r="B24" s="49">
        <v>9</v>
      </c>
      <c r="C24" s="138" t="s">
        <v>66</v>
      </c>
      <c r="D24" s="42"/>
      <c r="E24" s="42"/>
      <c r="F24" s="272"/>
      <c r="G24" s="50">
        <f>'別紙（運行管理要員人件費詳細）'!CR137</f>
        <v>2</v>
      </c>
      <c r="H24" s="51" t="s">
        <v>30</v>
      </c>
      <c r="I24" s="295">
        <v>1</v>
      </c>
      <c r="J24" s="296" t="s">
        <v>7</v>
      </c>
      <c r="K24" s="116"/>
      <c r="L24" s="117">
        <f>ROUNDDOWN(G24*I24*K24,0)</f>
        <v>0</v>
      </c>
      <c r="M24" s="58" t="s">
        <v>346</v>
      </c>
      <c r="N24" s="61"/>
    </row>
    <row r="25" spans="1:14" ht="12" customHeight="1" x14ac:dyDescent="0.2">
      <c r="A25" s="2"/>
      <c r="B25" s="142"/>
      <c r="C25" s="274"/>
      <c r="D25" s="53"/>
      <c r="E25" s="53"/>
      <c r="F25" s="54"/>
      <c r="G25" s="145"/>
      <c r="H25" s="145"/>
      <c r="I25" s="293"/>
      <c r="J25" s="294"/>
      <c r="K25" s="146"/>
      <c r="L25" s="119"/>
      <c r="M25" s="122"/>
      <c r="N25" s="123"/>
    </row>
    <row r="26" spans="1:14" ht="12" customHeight="1" x14ac:dyDescent="0.2">
      <c r="A26" s="2"/>
      <c r="B26" s="49">
        <v>10</v>
      </c>
      <c r="C26" s="138" t="s">
        <v>67</v>
      </c>
      <c r="D26" s="42"/>
      <c r="E26" s="42"/>
      <c r="F26" s="272"/>
      <c r="G26" s="50">
        <f>'別紙（運行管理要員人件費詳細）'!DB137</f>
        <v>2</v>
      </c>
      <c r="H26" s="51" t="s">
        <v>30</v>
      </c>
      <c r="I26" s="295">
        <v>1</v>
      </c>
      <c r="J26" s="296" t="s">
        <v>7</v>
      </c>
      <c r="K26" s="116"/>
      <c r="L26" s="117">
        <f>ROUNDDOWN(G26*I26*K26,0)</f>
        <v>0</v>
      </c>
      <c r="M26" s="58" t="s">
        <v>346</v>
      </c>
      <c r="N26" s="61"/>
    </row>
    <row r="27" spans="1:14" ht="12" customHeight="1" x14ac:dyDescent="0.2">
      <c r="A27" s="2"/>
      <c r="B27" s="142"/>
      <c r="C27" s="274"/>
      <c r="D27" s="53"/>
      <c r="E27" s="53"/>
      <c r="F27" s="54"/>
      <c r="G27" s="145"/>
      <c r="H27" s="145"/>
      <c r="I27" s="293"/>
      <c r="J27" s="294"/>
      <c r="K27" s="146"/>
      <c r="L27" s="119"/>
      <c r="M27" s="122"/>
      <c r="N27" s="123"/>
    </row>
    <row r="28" spans="1:14" ht="12" customHeight="1" x14ac:dyDescent="0.2">
      <c r="A28" s="2"/>
      <c r="B28" s="49">
        <v>11</v>
      </c>
      <c r="C28" s="138" t="s">
        <v>68</v>
      </c>
      <c r="D28" s="42"/>
      <c r="E28" s="42"/>
      <c r="F28" s="272"/>
      <c r="G28" s="50">
        <f>'別紙（運行管理要員人件費詳細）'!DL137</f>
        <v>2</v>
      </c>
      <c r="H28" s="51" t="s">
        <v>30</v>
      </c>
      <c r="I28" s="295">
        <v>1</v>
      </c>
      <c r="J28" s="296" t="s">
        <v>7</v>
      </c>
      <c r="K28" s="116"/>
      <c r="L28" s="117">
        <f>ROUNDDOWN(G28*I28*K28,0)</f>
        <v>0</v>
      </c>
      <c r="M28" s="58" t="s">
        <v>346</v>
      </c>
      <c r="N28" s="61"/>
    </row>
    <row r="29" spans="1:14" ht="12" customHeight="1" x14ac:dyDescent="0.2">
      <c r="A29" s="2"/>
      <c r="B29" s="142"/>
      <c r="C29" s="157"/>
      <c r="D29" s="53"/>
      <c r="E29" s="53"/>
      <c r="F29" s="54"/>
      <c r="G29" s="145"/>
      <c r="H29" s="145"/>
      <c r="I29" s="293"/>
      <c r="J29" s="294"/>
      <c r="K29" s="120"/>
      <c r="L29" s="119"/>
      <c r="M29" s="13"/>
      <c r="N29" s="14"/>
    </row>
    <row r="30" spans="1:14" ht="12" customHeight="1" x14ac:dyDescent="0.2">
      <c r="A30" s="2"/>
      <c r="B30" s="49"/>
      <c r="C30" s="138"/>
      <c r="D30" s="58"/>
      <c r="E30" s="58"/>
      <c r="F30" s="59"/>
      <c r="G30" s="50"/>
      <c r="H30" s="51"/>
      <c r="I30" s="295"/>
      <c r="J30" s="296"/>
      <c r="K30" s="116"/>
      <c r="L30" s="117">
        <f>ROUNDDOWN(G30*I30*K30,0)</f>
        <v>0</v>
      </c>
      <c r="M30" s="15"/>
      <c r="N30" s="16"/>
    </row>
    <row r="31" spans="1:14" ht="12" customHeight="1" x14ac:dyDescent="0.2">
      <c r="A31" s="2"/>
      <c r="B31" s="142"/>
      <c r="C31" s="274"/>
      <c r="D31" s="175"/>
      <c r="E31" s="53"/>
      <c r="F31" s="54"/>
      <c r="G31" s="145"/>
      <c r="H31" s="145"/>
      <c r="I31" s="293"/>
      <c r="J31" s="294"/>
      <c r="K31" s="120"/>
      <c r="L31" s="119"/>
      <c r="M31" s="13"/>
      <c r="N31" s="14"/>
    </row>
    <row r="32" spans="1:14" ht="12" customHeight="1" x14ac:dyDescent="0.2">
      <c r="A32" s="2"/>
      <c r="B32" s="49"/>
      <c r="C32" s="138"/>
      <c r="D32" s="58"/>
      <c r="E32" s="58"/>
      <c r="F32" s="59"/>
      <c r="G32" s="50"/>
      <c r="H32" s="51"/>
      <c r="I32" s="295"/>
      <c r="J32" s="296"/>
      <c r="K32" s="116"/>
      <c r="L32" s="117">
        <f>ROUNDDOWN(G32*I32*K32,0)</f>
        <v>0</v>
      </c>
      <c r="M32" s="58"/>
      <c r="N32" s="16"/>
    </row>
    <row r="33" spans="1:14" ht="12" customHeight="1" x14ac:dyDescent="0.2">
      <c r="A33" s="2"/>
      <c r="B33" s="142"/>
      <c r="C33" s="52"/>
      <c r="D33" s="175"/>
      <c r="E33" s="53"/>
      <c r="F33" s="54"/>
      <c r="G33" s="145"/>
      <c r="H33" s="145"/>
      <c r="I33" s="293"/>
      <c r="J33" s="294"/>
      <c r="K33" s="120"/>
      <c r="L33" s="121"/>
      <c r="M33" s="13"/>
      <c r="N33" s="14"/>
    </row>
    <row r="34" spans="1:14" ht="12" customHeight="1" x14ac:dyDescent="0.2">
      <c r="A34" s="2"/>
      <c r="B34" s="49"/>
      <c r="C34" s="138"/>
      <c r="D34" s="58"/>
      <c r="E34" s="58"/>
      <c r="F34" s="59"/>
      <c r="G34" s="50"/>
      <c r="H34" s="51"/>
      <c r="I34" s="295"/>
      <c r="J34" s="296"/>
      <c r="K34" s="116"/>
      <c r="L34" s="117">
        <f>ROUNDDOWN(G34*K34,0)</f>
        <v>0</v>
      </c>
      <c r="M34" s="15"/>
      <c r="N34" s="16"/>
    </row>
    <row r="35" spans="1:14" ht="12" customHeight="1" x14ac:dyDescent="0.2">
      <c r="A35" s="2"/>
      <c r="B35" s="62"/>
      <c r="C35" s="52"/>
      <c r="D35" s="53"/>
      <c r="E35" s="53"/>
      <c r="F35" s="54"/>
      <c r="G35" s="149"/>
      <c r="H35" s="149"/>
      <c r="I35" s="297"/>
      <c r="J35" s="287"/>
      <c r="K35" s="120"/>
      <c r="L35" s="160"/>
      <c r="M35" s="13"/>
      <c r="N35" s="14"/>
    </row>
    <row r="36" spans="1:14" ht="12" customHeight="1" x14ac:dyDescent="0.2">
      <c r="A36" s="2"/>
      <c r="B36" s="49"/>
      <c r="C36" s="57"/>
      <c r="D36" s="58"/>
      <c r="E36" s="58"/>
      <c r="F36" s="59"/>
      <c r="G36" s="50"/>
      <c r="H36" s="158"/>
      <c r="I36" s="308"/>
      <c r="J36" s="309"/>
      <c r="K36" s="116"/>
      <c r="L36" s="117"/>
      <c r="M36" s="15"/>
      <c r="N36" s="16"/>
    </row>
    <row r="37" spans="1:14" ht="12" customHeight="1" x14ac:dyDescent="0.2">
      <c r="A37" s="2"/>
      <c r="B37" s="62"/>
      <c r="C37" s="157"/>
      <c r="D37" s="53"/>
      <c r="E37" s="53"/>
      <c r="F37" s="54"/>
      <c r="G37" s="149"/>
      <c r="H37" s="149"/>
      <c r="I37" s="297"/>
      <c r="J37" s="287"/>
      <c r="K37" s="284"/>
      <c r="L37" s="121">
        <f>INT(L29*0.9*0.58)</f>
        <v>0</v>
      </c>
      <c r="M37" s="13"/>
      <c r="N37" s="14"/>
    </row>
    <row r="38" spans="1:14" ht="12" customHeight="1" x14ac:dyDescent="0.2">
      <c r="A38" s="2"/>
      <c r="B38" s="49"/>
      <c r="C38" s="138"/>
      <c r="D38" s="58"/>
      <c r="E38" s="161"/>
      <c r="F38" s="59"/>
      <c r="G38" s="50"/>
      <c r="H38" s="50"/>
      <c r="I38" s="295"/>
      <c r="J38" s="288"/>
      <c r="K38" s="285"/>
      <c r="L38" s="117"/>
      <c r="M38" s="17"/>
      <c r="N38" s="16"/>
    </row>
    <row r="39" spans="1:14" ht="12" customHeight="1" x14ac:dyDescent="0.2">
      <c r="A39" s="2"/>
      <c r="B39" s="142"/>
      <c r="C39" s="143"/>
      <c r="D39" s="122"/>
      <c r="E39" s="122"/>
      <c r="F39" s="144"/>
      <c r="G39" s="162"/>
      <c r="H39" s="162"/>
      <c r="I39" s="310"/>
      <c r="J39" s="311"/>
      <c r="K39" s="164"/>
      <c r="L39" s="165"/>
      <c r="M39" s="6"/>
      <c r="N39" s="11"/>
    </row>
    <row r="40" spans="1:14" ht="12" customHeight="1" x14ac:dyDescent="0.2">
      <c r="A40" s="2"/>
      <c r="B40" s="166"/>
      <c r="C40" s="167" t="s">
        <v>11</v>
      </c>
      <c r="D40" s="168"/>
      <c r="E40" s="168"/>
      <c r="F40" s="169"/>
      <c r="G40" s="170"/>
      <c r="H40" s="170"/>
      <c r="I40" s="270"/>
      <c r="J40" s="312"/>
      <c r="K40" s="286"/>
      <c r="L40" s="173">
        <f>SUM(L7:L38)</f>
        <v>0</v>
      </c>
      <c r="M40" s="4"/>
      <c r="N40" s="5"/>
    </row>
    <row r="41" spans="1:14" ht="12" customHeight="1" x14ac:dyDescent="0.2">
      <c r="B41" s="175"/>
      <c r="C41" s="175"/>
      <c r="D41" s="175"/>
      <c r="E41" s="175"/>
      <c r="F41" s="175"/>
      <c r="G41" s="673"/>
      <c r="H41" s="673"/>
      <c r="I41" s="673"/>
      <c r="J41" s="673"/>
      <c r="K41" s="175"/>
      <c r="L41" s="175"/>
      <c r="N41" s="7"/>
    </row>
  </sheetData>
  <dataConsolidate/>
  <mergeCells count="7">
    <mergeCell ref="G41:J41"/>
    <mergeCell ref="D2:F3"/>
    <mergeCell ref="G2:N3"/>
    <mergeCell ref="C4:F4"/>
    <mergeCell ref="G4:H4"/>
    <mergeCell ref="I4:J4"/>
    <mergeCell ref="M4:N4"/>
  </mergeCells>
  <phoneticPr fontId="2"/>
  <pageMargins left="0.70866141732283472" right="0.70866141732283472" top="0.98425196850393704" bottom="0.59055118110236227" header="0.51181102362204722" footer="0.31496062992125984"/>
  <pageSetup paperSize="9" scale="94" orientation="landscape" useFirstPageNumber="1" horizontalDpi="4294967293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8058C-A19A-47BB-A32D-8EA151F86BAB}">
  <dimension ref="A2:O41"/>
  <sheetViews>
    <sheetView view="pageBreakPreview" topLeftCell="A13" zoomScale="130" zoomScaleNormal="100" zoomScaleSheetLayoutView="130" workbookViewId="0">
      <selection activeCell="K7" sqref="K7:K29"/>
    </sheetView>
  </sheetViews>
  <sheetFormatPr defaultColWidth="9" defaultRowHeight="12" customHeight="1" x14ac:dyDescent="0.2"/>
  <cols>
    <col min="1" max="1" width="3.33203125" style="1" customWidth="1"/>
    <col min="2" max="2" width="5.33203125" style="1" customWidth="1"/>
    <col min="3" max="6" width="11.6640625" style="1" customWidth="1"/>
    <col min="7" max="8" width="6.6640625" style="35" customWidth="1"/>
    <col min="9" max="10" width="6.6640625" style="114" customWidth="1"/>
    <col min="11" max="11" width="14.33203125" style="1" bestFit="1" customWidth="1"/>
    <col min="12" max="12" width="13.6640625" style="1" customWidth="1"/>
    <col min="13" max="13" width="15.109375" style="1" customWidth="1"/>
    <col min="14" max="14" width="14.44140625" style="1" customWidth="1"/>
    <col min="15" max="15" width="2.33203125" style="1" customWidth="1"/>
    <col min="16" max="16384" width="9" style="1"/>
  </cols>
  <sheetData>
    <row r="2" spans="1:15" ht="12" customHeight="1" x14ac:dyDescent="0.2">
      <c r="B2" s="20"/>
      <c r="C2" s="21"/>
      <c r="D2" s="649" t="s">
        <v>310</v>
      </c>
      <c r="E2" s="649"/>
      <c r="F2" s="649"/>
      <c r="G2" s="667" t="s">
        <v>354</v>
      </c>
      <c r="H2" s="667"/>
      <c r="I2" s="667"/>
      <c r="J2" s="667"/>
      <c r="K2" s="667"/>
      <c r="L2" s="667"/>
      <c r="M2" s="667"/>
      <c r="N2" s="667"/>
      <c r="O2" s="37"/>
    </row>
    <row r="3" spans="1:15" ht="12" customHeight="1" x14ac:dyDescent="0.2">
      <c r="A3" s="2"/>
      <c r="B3" s="22"/>
      <c r="C3" s="21"/>
      <c r="D3" s="650"/>
      <c r="E3" s="650"/>
      <c r="F3" s="650"/>
      <c r="G3" s="668"/>
      <c r="H3" s="668"/>
      <c r="I3" s="668"/>
      <c r="J3" s="668"/>
      <c r="K3" s="668"/>
      <c r="L3" s="668"/>
      <c r="M3" s="668"/>
      <c r="N3" s="668"/>
      <c r="O3" s="37"/>
    </row>
    <row r="4" spans="1:15" s="2" customFormat="1" ht="20.25" customHeight="1" x14ac:dyDescent="0.2">
      <c r="A4" s="3"/>
      <c r="B4" s="18" t="s">
        <v>0</v>
      </c>
      <c r="C4" s="651" t="s">
        <v>1</v>
      </c>
      <c r="D4" s="652"/>
      <c r="E4" s="652"/>
      <c r="F4" s="653"/>
      <c r="G4" s="674" t="s">
        <v>33</v>
      </c>
      <c r="H4" s="675"/>
      <c r="I4" s="676" t="s">
        <v>34</v>
      </c>
      <c r="J4" s="677"/>
      <c r="K4" s="345" t="s">
        <v>4</v>
      </c>
      <c r="L4" s="10" t="s">
        <v>5</v>
      </c>
      <c r="M4" s="652" t="s">
        <v>6</v>
      </c>
      <c r="N4" s="654"/>
    </row>
    <row r="5" spans="1:15" ht="12" customHeight="1" x14ac:dyDescent="0.2">
      <c r="A5" s="3"/>
      <c r="B5" s="130"/>
      <c r="C5" s="131"/>
      <c r="D5" s="132"/>
      <c r="E5" s="132"/>
      <c r="F5" s="133"/>
      <c r="G5" s="134"/>
      <c r="H5" s="134"/>
      <c r="I5" s="289"/>
      <c r="J5" s="290"/>
      <c r="K5" s="135"/>
      <c r="L5" s="136"/>
      <c r="M5" s="8"/>
      <c r="N5" s="34"/>
    </row>
    <row r="6" spans="1:15" ht="12" customHeight="1" x14ac:dyDescent="0.2">
      <c r="A6" s="2"/>
      <c r="B6" s="49"/>
      <c r="C6" s="138" t="s">
        <v>349</v>
      </c>
      <c r="D6" s="58"/>
      <c r="E6" s="58"/>
      <c r="F6" s="59"/>
      <c r="G6" s="139"/>
      <c r="H6" s="139"/>
      <c r="I6" s="291"/>
      <c r="J6" s="292"/>
      <c r="K6" s="140"/>
      <c r="L6" s="141"/>
      <c r="M6" s="15"/>
      <c r="N6" s="19"/>
    </row>
    <row r="7" spans="1:15" ht="12" customHeight="1" x14ac:dyDescent="0.2">
      <c r="A7" s="2"/>
      <c r="B7" s="142"/>
      <c r="C7" s="157"/>
      <c r="D7" s="53"/>
      <c r="E7" s="53"/>
      <c r="F7" s="54"/>
      <c r="G7" s="145"/>
      <c r="H7" s="145"/>
      <c r="I7" s="293"/>
      <c r="J7" s="294"/>
      <c r="K7" s="146"/>
      <c r="L7" s="119"/>
      <c r="M7" s="122"/>
      <c r="N7" s="123"/>
    </row>
    <row r="8" spans="1:15" ht="12" customHeight="1" x14ac:dyDescent="0.2">
      <c r="A8" s="2"/>
      <c r="B8" s="49">
        <v>1</v>
      </c>
      <c r="C8" s="138" t="s">
        <v>396</v>
      </c>
      <c r="D8" s="42"/>
      <c r="E8" s="42"/>
      <c r="F8" s="272"/>
      <c r="G8" s="50">
        <f>'別紙（運行管理要員人件費詳細）'!P138</f>
        <v>0</v>
      </c>
      <c r="H8" s="51" t="s">
        <v>30</v>
      </c>
      <c r="I8" s="295">
        <v>1</v>
      </c>
      <c r="J8" s="296" t="s">
        <v>7</v>
      </c>
      <c r="K8" s="116"/>
      <c r="L8" s="117">
        <f>ROUNDDOWN(G8*I8*K8,0)</f>
        <v>0</v>
      </c>
      <c r="M8" s="58" t="s">
        <v>350</v>
      </c>
      <c r="N8" s="61"/>
    </row>
    <row r="9" spans="1:15" ht="12" customHeight="1" x14ac:dyDescent="0.2">
      <c r="A9" s="2"/>
      <c r="B9" s="142"/>
      <c r="C9" s="143"/>
      <c r="D9" s="38"/>
      <c r="E9" s="38"/>
      <c r="F9" s="152"/>
      <c r="G9" s="145"/>
      <c r="H9" s="145"/>
      <c r="I9" s="293"/>
      <c r="J9" s="294"/>
      <c r="K9" s="146"/>
      <c r="L9" s="119"/>
      <c r="M9" s="122"/>
      <c r="N9" s="123"/>
    </row>
    <row r="10" spans="1:15" ht="12" customHeight="1" x14ac:dyDescent="0.2">
      <c r="A10" s="2"/>
      <c r="B10" s="49">
        <v>2</v>
      </c>
      <c r="C10" s="138" t="s">
        <v>60</v>
      </c>
      <c r="D10" s="42"/>
      <c r="E10" s="42"/>
      <c r="F10" s="272"/>
      <c r="G10" s="50">
        <f>'別紙（運行管理要員人件費詳細）'!Z138</f>
        <v>1</v>
      </c>
      <c r="H10" s="51" t="s">
        <v>30</v>
      </c>
      <c r="I10" s="295">
        <v>1</v>
      </c>
      <c r="J10" s="296" t="s">
        <v>7</v>
      </c>
      <c r="K10" s="116"/>
      <c r="L10" s="117">
        <f>ROUNDDOWN(G10*I10*K10,0)</f>
        <v>0</v>
      </c>
      <c r="M10" s="58" t="s">
        <v>351</v>
      </c>
      <c r="N10" s="61"/>
    </row>
    <row r="11" spans="1:15" ht="12" customHeight="1" x14ac:dyDescent="0.2">
      <c r="A11" s="2"/>
      <c r="B11" s="142"/>
      <c r="C11" s="273"/>
      <c r="D11" s="40"/>
      <c r="E11" s="40"/>
      <c r="F11" s="148"/>
      <c r="G11" s="145"/>
      <c r="H11" s="145"/>
      <c r="I11" s="293"/>
      <c r="J11" s="294"/>
      <c r="K11" s="146"/>
      <c r="L11" s="119"/>
      <c r="M11" s="122"/>
      <c r="N11" s="123"/>
    </row>
    <row r="12" spans="1:15" ht="12" customHeight="1" x14ac:dyDescent="0.2">
      <c r="A12" s="2"/>
      <c r="B12" s="49">
        <v>3</v>
      </c>
      <c r="C12" s="138" t="s">
        <v>61</v>
      </c>
      <c r="D12" s="42"/>
      <c r="E12" s="42"/>
      <c r="F12" s="272"/>
      <c r="G12" s="50">
        <f>'別紙（運行管理要員人件費詳細）'!AJ138</f>
        <v>1</v>
      </c>
      <c r="H12" s="51" t="s">
        <v>30</v>
      </c>
      <c r="I12" s="295">
        <v>1</v>
      </c>
      <c r="J12" s="296" t="s">
        <v>7</v>
      </c>
      <c r="K12" s="116"/>
      <c r="L12" s="117">
        <f>ROUNDDOWN(G12*I12*K12,0)</f>
        <v>0</v>
      </c>
      <c r="M12" s="58" t="s">
        <v>351</v>
      </c>
      <c r="N12" s="61"/>
    </row>
    <row r="13" spans="1:15" ht="12" customHeight="1" x14ac:dyDescent="0.2">
      <c r="A13" s="2"/>
      <c r="B13" s="142"/>
      <c r="C13" s="143"/>
      <c r="D13" s="38"/>
      <c r="E13" s="38"/>
      <c r="F13" s="152"/>
      <c r="G13" s="145"/>
      <c r="H13" s="145"/>
      <c r="I13" s="293"/>
      <c r="J13" s="294"/>
      <c r="K13" s="146"/>
      <c r="L13" s="119"/>
      <c r="M13" s="122"/>
      <c r="N13" s="123"/>
    </row>
    <row r="14" spans="1:15" ht="12" customHeight="1" x14ac:dyDescent="0.2">
      <c r="A14" s="2"/>
      <c r="B14" s="49">
        <v>4</v>
      </c>
      <c r="C14" s="138" t="s">
        <v>62</v>
      </c>
      <c r="D14" s="42"/>
      <c r="E14" s="42"/>
      <c r="F14" s="272"/>
      <c r="G14" s="50">
        <f>'別紙（運行管理要員人件費詳細）'!AT138</f>
        <v>1</v>
      </c>
      <c r="H14" s="51" t="s">
        <v>30</v>
      </c>
      <c r="I14" s="295">
        <v>1</v>
      </c>
      <c r="J14" s="296" t="s">
        <v>7</v>
      </c>
      <c r="K14" s="116"/>
      <c r="L14" s="117">
        <f>ROUNDDOWN(G14*I14*K14,0)</f>
        <v>0</v>
      </c>
      <c r="M14" s="58" t="s">
        <v>351</v>
      </c>
      <c r="N14" s="61"/>
    </row>
    <row r="15" spans="1:15" ht="12" customHeight="1" x14ac:dyDescent="0.2">
      <c r="A15" s="2"/>
      <c r="B15" s="142"/>
      <c r="C15" s="273"/>
      <c r="D15" s="40"/>
      <c r="E15" s="40"/>
      <c r="F15" s="148"/>
      <c r="G15" s="145"/>
      <c r="H15" s="145"/>
      <c r="I15" s="293"/>
      <c r="J15" s="294"/>
      <c r="K15" s="146"/>
      <c r="L15" s="119"/>
      <c r="M15" s="122"/>
      <c r="N15" s="123"/>
    </row>
    <row r="16" spans="1:15" ht="12" customHeight="1" x14ac:dyDescent="0.2">
      <c r="A16" s="2"/>
      <c r="B16" s="49">
        <v>5</v>
      </c>
      <c r="C16" s="138" t="s">
        <v>63</v>
      </c>
      <c r="D16" s="42"/>
      <c r="E16" s="42"/>
      <c r="F16" s="272"/>
      <c r="G16" s="50">
        <f>'別紙（運行管理要員人件費詳細）'!BD138</f>
        <v>1</v>
      </c>
      <c r="H16" s="51" t="s">
        <v>30</v>
      </c>
      <c r="I16" s="295">
        <v>1</v>
      </c>
      <c r="J16" s="296" t="s">
        <v>7</v>
      </c>
      <c r="K16" s="116"/>
      <c r="L16" s="117">
        <f>ROUNDDOWN(G16*I16*K16,0)</f>
        <v>0</v>
      </c>
      <c r="M16" s="58" t="s">
        <v>351</v>
      </c>
      <c r="N16" s="61"/>
    </row>
    <row r="17" spans="1:14" ht="12" customHeight="1" x14ac:dyDescent="0.2">
      <c r="A17" s="2"/>
      <c r="B17" s="142"/>
      <c r="C17" s="143"/>
      <c r="D17" s="38"/>
      <c r="E17" s="38"/>
      <c r="F17" s="152"/>
      <c r="G17" s="145"/>
      <c r="H17" s="145"/>
      <c r="I17" s="293"/>
      <c r="J17" s="294"/>
      <c r="K17" s="146"/>
      <c r="L17" s="119"/>
      <c r="M17" s="122"/>
      <c r="N17" s="123"/>
    </row>
    <row r="18" spans="1:14" ht="12" customHeight="1" x14ac:dyDescent="0.2">
      <c r="A18" s="2"/>
      <c r="B18" s="49">
        <v>6</v>
      </c>
      <c r="C18" s="138" t="s">
        <v>397</v>
      </c>
      <c r="D18" s="42"/>
      <c r="E18" s="42"/>
      <c r="F18" s="272"/>
      <c r="G18" s="50">
        <f>'別紙（運行管理要員人件費詳細）'!BN138</f>
        <v>0</v>
      </c>
      <c r="H18" s="51" t="s">
        <v>30</v>
      </c>
      <c r="I18" s="295">
        <v>1</v>
      </c>
      <c r="J18" s="296" t="s">
        <v>7</v>
      </c>
      <c r="K18" s="116"/>
      <c r="L18" s="117">
        <f>ROUNDDOWN(G18*I18*K18,0)</f>
        <v>0</v>
      </c>
      <c r="M18" s="58" t="s">
        <v>352</v>
      </c>
      <c r="N18" s="61"/>
    </row>
    <row r="19" spans="1:14" ht="12" customHeight="1" x14ac:dyDescent="0.2">
      <c r="A19" s="2"/>
      <c r="B19" s="142"/>
      <c r="C19" s="273"/>
      <c r="D19" s="40"/>
      <c r="E19" s="40"/>
      <c r="F19" s="148"/>
      <c r="G19" s="145"/>
      <c r="H19" s="145"/>
      <c r="I19" s="293"/>
      <c r="J19" s="294"/>
      <c r="K19" s="146"/>
      <c r="L19" s="119"/>
      <c r="M19" s="122"/>
      <c r="N19" s="123"/>
    </row>
    <row r="20" spans="1:14" ht="12" customHeight="1" x14ac:dyDescent="0.2">
      <c r="A20" s="2"/>
      <c r="B20" s="49">
        <v>7</v>
      </c>
      <c r="C20" s="138" t="s">
        <v>64</v>
      </c>
      <c r="D20" s="42"/>
      <c r="E20" s="42"/>
      <c r="F20" s="272"/>
      <c r="G20" s="50">
        <f>'別紙（運行管理要員人件費詳細）'!BX138</f>
        <v>1</v>
      </c>
      <c r="H20" s="51" t="s">
        <v>30</v>
      </c>
      <c r="I20" s="295">
        <v>1</v>
      </c>
      <c r="J20" s="296" t="s">
        <v>7</v>
      </c>
      <c r="K20" s="116"/>
      <c r="L20" s="117">
        <f>ROUNDDOWN(G20*I20*K20,0)</f>
        <v>0</v>
      </c>
      <c r="M20" s="58" t="s">
        <v>351</v>
      </c>
      <c r="N20" s="61"/>
    </row>
    <row r="21" spans="1:14" ht="12" customHeight="1" x14ac:dyDescent="0.2">
      <c r="A21" s="2"/>
      <c r="B21" s="142"/>
      <c r="C21" s="274"/>
      <c r="D21" s="53"/>
      <c r="E21" s="53"/>
      <c r="F21" s="54"/>
      <c r="G21" s="145"/>
      <c r="H21" s="145"/>
      <c r="I21" s="293"/>
      <c r="J21" s="294"/>
      <c r="K21" s="146"/>
      <c r="L21" s="119"/>
      <c r="M21" s="122"/>
      <c r="N21" s="123"/>
    </row>
    <row r="22" spans="1:14" ht="12" customHeight="1" x14ac:dyDescent="0.2">
      <c r="A22" s="2"/>
      <c r="B22" s="49">
        <v>8</v>
      </c>
      <c r="C22" s="138" t="s">
        <v>65</v>
      </c>
      <c r="D22" s="42"/>
      <c r="E22" s="42"/>
      <c r="F22" s="272"/>
      <c r="G22" s="50">
        <f>'別紙（運行管理要員人件費詳細）'!CH138</f>
        <v>2</v>
      </c>
      <c r="H22" s="51" t="s">
        <v>30</v>
      </c>
      <c r="I22" s="295">
        <v>1</v>
      </c>
      <c r="J22" s="296" t="s">
        <v>7</v>
      </c>
      <c r="K22" s="116"/>
      <c r="L22" s="117">
        <f>ROUNDDOWN(G22*I22*K22,0)</f>
        <v>0</v>
      </c>
      <c r="M22" s="58" t="s">
        <v>353</v>
      </c>
      <c r="N22" s="61"/>
    </row>
    <row r="23" spans="1:14" ht="12" customHeight="1" x14ac:dyDescent="0.2">
      <c r="A23" s="2"/>
      <c r="B23" s="142"/>
      <c r="C23" s="274"/>
      <c r="D23" s="53"/>
      <c r="E23" s="53"/>
      <c r="F23" s="54"/>
      <c r="G23" s="145"/>
      <c r="H23" s="145"/>
      <c r="I23" s="293"/>
      <c r="J23" s="294"/>
      <c r="K23" s="146"/>
      <c r="L23" s="119"/>
      <c r="M23" s="122"/>
      <c r="N23" s="123"/>
    </row>
    <row r="24" spans="1:14" ht="12" customHeight="1" x14ac:dyDescent="0.2">
      <c r="A24" s="2"/>
      <c r="B24" s="49">
        <v>9</v>
      </c>
      <c r="C24" s="138" t="s">
        <v>66</v>
      </c>
      <c r="D24" s="42"/>
      <c r="E24" s="42"/>
      <c r="F24" s="272"/>
      <c r="G24" s="50">
        <f>'別紙（運行管理要員人件費詳細）'!CR138</f>
        <v>2</v>
      </c>
      <c r="H24" s="51" t="s">
        <v>30</v>
      </c>
      <c r="I24" s="295">
        <v>1</v>
      </c>
      <c r="J24" s="296" t="s">
        <v>7</v>
      </c>
      <c r="K24" s="116"/>
      <c r="L24" s="117">
        <f>ROUNDDOWN(G24*I24*K24,0)</f>
        <v>0</v>
      </c>
      <c r="M24" s="58" t="s">
        <v>353</v>
      </c>
      <c r="N24" s="61"/>
    </row>
    <row r="25" spans="1:14" ht="12" customHeight="1" x14ac:dyDescent="0.2">
      <c r="A25" s="2"/>
      <c r="B25" s="142"/>
      <c r="C25" s="274"/>
      <c r="D25" s="53"/>
      <c r="E25" s="53"/>
      <c r="F25" s="54"/>
      <c r="G25" s="145"/>
      <c r="H25" s="145"/>
      <c r="I25" s="293"/>
      <c r="J25" s="294"/>
      <c r="K25" s="146"/>
      <c r="L25" s="119"/>
      <c r="M25" s="122"/>
      <c r="N25" s="123"/>
    </row>
    <row r="26" spans="1:14" ht="12" customHeight="1" x14ac:dyDescent="0.2">
      <c r="A26" s="2"/>
      <c r="B26" s="49">
        <v>10</v>
      </c>
      <c r="C26" s="138" t="s">
        <v>67</v>
      </c>
      <c r="D26" s="42"/>
      <c r="E26" s="42"/>
      <c r="F26" s="272"/>
      <c r="G26" s="50">
        <f>'別紙（運行管理要員人件費詳細）'!DB138</f>
        <v>1</v>
      </c>
      <c r="H26" s="51" t="s">
        <v>30</v>
      </c>
      <c r="I26" s="295">
        <v>1</v>
      </c>
      <c r="J26" s="296" t="s">
        <v>7</v>
      </c>
      <c r="K26" s="116"/>
      <c r="L26" s="117">
        <f>ROUNDDOWN(G26*I26*K26,0)</f>
        <v>0</v>
      </c>
      <c r="M26" s="58" t="s">
        <v>395</v>
      </c>
      <c r="N26" s="61"/>
    </row>
    <row r="27" spans="1:14" ht="12" customHeight="1" x14ac:dyDescent="0.2">
      <c r="A27" s="2"/>
      <c r="B27" s="142"/>
      <c r="C27" s="274"/>
      <c r="D27" s="53"/>
      <c r="E27" s="53"/>
      <c r="F27" s="54"/>
      <c r="G27" s="145"/>
      <c r="H27" s="145"/>
      <c r="I27" s="293"/>
      <c r="J27" s="294"/>
      <c r="K27" s="146"/>
      <c r="L27" s="119"/>
      <c r="M27" s="122"/>
      <c r="N27" s="123"/>
    </row>
    <row r="28" spans="1:14" ht="12" customHeight="1" x14ac:dyDescent="0.2">
      <c r="A28" s="2"/>
      <c r="B28" s="49">
        <v>11</v>
      </c>
      <c r="C28" s="138" t="s">
        <v>68</v>
      </c>
      <c r="D28" s="42"/>
      <c r="E28" s="42"/>
      <c r="F28" s="272"/>
      <c r="G28" s="50">
        <f>'別紙（運行管理要員人件費詳細）'!DL138</f>
        <v>1</v>
      </c>
      <c r="H28" s="51" t="s">
        <v>30</v>
      </c>
      <c r="I28" s="295">
        <v>1</v>
      </c>
      <c r="J28" s="296" t="s">
        <v>7</v>
      </c>
      <c r="K28" s="116"/>
      <c r="L28" s="117">
        <f>ROUNDDOWN(G28*I28*K28,0)</f>
        <v>0</v>
      </c>
      <c r="M28" s="58" t="s">
        <v>395</v>
      </c>
      <c r="N28" s="61"/>
    </row>
    <row r="29" spans="1:14" ht="12" customHeight="1" x14ac:dyDescent="0.2">
      <c r="A29" s="2"/>
      <c r="B29" s="142"/>
      <c r="C29" s="157"/>
      <c r="D29" s="53"/>
      <c r="E29" s="53"/>
      <c r="F29" s="54"/>
      <c r="G29" s="145"/>
      <c r="H29" s="145"/>
      <c r="I29" s="293"/>
      <c r="J29" s="294"/>
      <c r="K29" s="120"/>
      <c r="L29" s="119"/>
      <c r="M29" s="13"/>
      <c r="N29" s="14"/>
    </row>
    <row r="30" spans="1:14" ht="12" customHeight="1" x14ac:dyDescent="0.2">
      <c r="A30" s="2"/>
      <c r="B30" s="49"/>
      <c r="C30" s="138"/>
      <c r="D30" s="58"/>
      <c r="E30" s="58"/>
      <c r="F30" s="59"/>
      <c r="G30" s="50"/>
      <c r="H30" s="51"/>
      <c r="I30" s="295"/>
      <c r="J30" s="296"/>
      <c r="K30" s="116"/>
      <c r="L30" s="117">
        <f>ROUNDDOWN(G30*I30*K30,0)</f>
        <v>0</v>
      </c>
      <c r="M30" s="15"/>
      <c r="N30" s="16"/>
    </row>
    <row r="31" spans="1:14" ht="12" customHeight="1" x14ac:dyDescent="0.2">
      <c r="A31" s="2"/>
      <c r="B31" s="142"/>
      <c r="C31" s="274"/>
      <c r="D31" s="175"/>
      <c r="E31" s="53"/>
      <c r="F31" s="54"/>
      <c r="G31" s="145"/>
      <c r="H31" s="145"/>
      <c r="I31" s="293"/>
      <c r="J31" s="294"/>
      <c r="K31" s="120"/>
      <c r="L31" s="119"/>
      <c r="M31" s="13"/>
      <c r="N31" s="14"/>
    </row>
    <row r="32" spans="1:14" ht="12" customHeight="1" x14ac:dyDescent="0.2">
      <c r="A32" s="2"/>
      <c r="B32" s="49"/>
      <c r="C32" s="138"/>
      <c r="D32" s="58"/>
      <c r="E32" s="58"/>
      <c r="F32" s="59"/>
      <c r="G32" s="50"/>
      <c r="H32" s="51"/>
      <c r="I32" s="295"/>
      <c r="J32" s="296"/>
      <c r="K32" s="116"/>
      <c r="L32" s="117">
        <f>ROUNDDOWN(G32*I32*K32,0)</f>
        <v>0</v>
      </c>
      <c r="M32" s="58"/>
      <c r="N32" s="16"/>
    </row>
    <row r="33" spans="1:14" ht="12" customHeight="1" x14ac:dyDescent="0.2">
      <c r="A33" s="2"/>
      <c r="B33" s="142"/>
      <c r="C33" s="52"/>
      <c r="D33" s="175"/>
      <c r="E33" s="53"/>
      <c r="F33" s="54"/>
      <c r="G33" s="145"/>
      <c r="H33" s="145"/>
      <c r="I33" s="293"/>
      <c r="J33" s="294"/>
      <c r="K33" s="120"/>
      <c r="L33" s="121"/>
      <c r="M33" s="13"/>
      <c r="N33" s="14"/>
    </row>
    <row r="34" spans="1:14" ht="12" customHeight="1" x14ac:dyDescent="0.2">
      <c r="A34" s="2"/>
      <c r="B34" s="49"/>
      <c r="C34" s="138"/>
      <c r="D34" s="58"/>
      <c r="E34" s="58"/>
      <c r="F34" s="59"/>
      <c r="G34" s="50"/>
      <c r="H34" s="51"/>
      <c r="I34" s="295"/>
      <c r="J34" s="296"/>
      <c r="K34" s="116"/>
      <c r="L34" s="117">
        <f>ROUNDDOWN(G34*K34,0)</f>
        <v>0</v>
      </c>
      <c r="M34" s="15"/>
      <c r="N34" s="16"/>
    </row>
    <row r="35" spans="1:14" ht="12" customHeight="1" x14ac:dyDescent="0.2">
      <c r="A35" s="2"/>
      <c r="B35" s="62"/>
      <c r="C35" s="52"/>
      <c r="D35" s="53"/>
      <c r="E35" s="53"/>
      <c r="F35" s="54"/>
      <c r="G35" s="149"/>
      <c r="H35" s="149"/>
      <c r="I35" s="297"/>
      <c r="J35" s="287"/>
      <c r="K35" s="120"/>
      <c r="L35" s="160"/>
      <c r="M35" s="13"/>
      <c r="N35" s="14"/>
    </row>
    <row r="36" spans="1:14" ht="12" customHeight="1" x14ac:dyDescent="0.2">
      <c r="A36" s="2"/>
      <c r="B36" s="49"/>
      <c r="C36" s="57"/>
      <c r="D36" s="58"/>
      <c r="E36" s="58"/>
      <c r="F36" s="59"/>
      <c r="G36" s="50"/>
      <c r="H36" s="158"/>
      <c r="I36" s="308"/>
      <c r="J36" s="309"/>
      <c r="K36" s="116"/>
      <c r="L36" s="117"/>
      <c r="M36" s="15"/>
      <c r="N36" s="16"/>
    </row>
    <row r="37" spans="1:14" ht="12" customHeight="1" x14ac:dyDescent="0.2">
      <c r="A37" s="2"/>
      <c r="B37" s="62"/>
      <c r="C37" s="157"/>
      <c r="D37" s="53"/>
      <c r="E37" s="53"/>
      <c r="F37" s="54"/>
      <c r="G37" s="149"/>
      <c r="H37" s="149"/>
      <c r="I37" s="297"/>
      <c r="J37" s="287"/>
      <c r="K37" s="284"/>
      <c r="L37" s="121">
        <f>INT(L29*0.9*0.58)</f>
        <v>0</v>
      </c>
      <c r="M37" s="13"/>
      <c r="N37" s="14"/>
    </row>
    <row r="38" spans="1:14" ht="12" customHeight="1" x14ac:dyDescent="0.2">
      <c r="A38" s="2"/>
      <c r="B38" s="49"/>
      <c r="C38" s="138"/>
      <c r="D38" s="58"/>
      <c r="E38" s="161"/>
      <c r="F38" s="59"/>
      <c r="G38" s="50"/>
      <c r="H38" s="50"/>
      <c r="I38" s="295"/>
      <c r="J38" s="288"/>
      <c r="K38" s="285"/>
      <c r="L38" s="117"/>
      <c r="M38" s="17"/>
      <c r="N38" s="16"/>
    </row>
    <row r="39" spans="1:14" ht="12" customHeight="1" x14ac:dyDescent="0.2">
      <c r="A39" s="2"/>
      <c r="B39" s="142"/>
      <c r="C39" s="143"/>
      <c r="D39" s="122"/>
      <c r="E39" s="122"/>
      <c r="F39" s="144"/>
      <c r="G39" s="162"/>
      <c r="H39" s="162"/>
      <c r="I39" s="310"/>
      <c r="J39" s="311"/>
      <c r="K39" s="164"/>
      <c r="L39" s="165"/>
      <c r="M39" s="6"/>
      <c r="N39" s="11"/>
    </row>
    <row r="40" spans="1:14" ht="12" customHeight="1" x14ac:dyDescent="0.2">
      <c r="A40" s="2"/>
      <c r="B40" s="166"/>
      <c r="C40" s="167" t="s">
        <v>11</v>
      </c>
      <c r="D40" s="168"/>
      <c r="E40" s="168"/>
      <c r="F40" s="169"/>
      <c r="G40" s="170"/>
      <c r="H40" s="170"/>
      <c r="I40" s="270"/>
      <c r="J40" s="312"/>
      <c r="K40" s="286"/>
      <c r="L40" s="173">
        <f>SUM(L7:L38)</f>
        <v>0</v>
      </c>
      <c r="M40" s="4"/>
      <c r="N40" s="5"/>
    </row>
    <row r="41" spans="1:14" ht="12" customHeight="1" x14ac:dyDescent="0.2">
      <c r="B41" s="175"/>
      <c r="C41" s="175"/>
      <c r="D41" s="175"/>
      <c r="E41" s="175"/>
      <c r="F41" s="175"/>
      <c r="G41" s="673"/>
      <c r="H41" s="673"/>
      <c r="I41" s="673"/>
      <c r="J41" s="673"/>
      <c r="K41" s="175"/>
      <c r="L41" s="175"/>
      <c r="N41" s="7"/>
    </row>
  </sheetData>
  <dataConsolidate/>
  <mergeCells count="7">
    <mergeCell ref="G41:J41"/>
    <mergeCell ref="D2:F3"/>
    <mergeCell ref="G2:N3"/>
    <mergeCell ref="C4:F4"/>
    <mergeCell ref="G4:H4"/>
    <mergeCell ref="I4:J4"/>
    <mergeCell ref="M4:N4"/>
  </mergeCells>
  <phoneticPr fontId="2"/>
  <pageMargins left="0.70866141732283472" right="0.70866141732283472" top="0.98425196850393704" bottom="0.59055118110236227" header="0.51181102362204722" footer="0.31496062992125984"/>
  <pageSetup paperSize="9" scale="94" orientation="landscape" useFirstPageNumber="1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4890C-B66F-AE4D-822A-6A89CC64B57F}">
  <dimension ref="A2:L42"/>
  <sheetViews>
    <sheetView view="pageBreakPreview" topLeftCell="A4" zoomScaleNormal="100" zoomScaleSheetLayoutView="100" workbookViewId="0">
      <selection activeCell="G20" sqref="G20"/>
    </sheetView>
  </sheetViews>
  <sheetFormatPr defaultColWidth="9" defaultRowHeight="12" customHeight="1" x14ac:dyDescent="0.2"/>
  <cols>
    <col min="1" max="1" width="3.33203125" style="1" customWidth="1"/>
    <col min="2" max="2" width="5.33203125" style="1" customWidth="1"/>
    <col min="3" max="6" width="11.6640625" style="1" customWidth="1"/>
    <col min="7" max="8" width="9" style="1"/>
    <col min="9" max="9" width="15" style="1" bestFit="1" customWidth="1"/>
    <col min="10" max="10" width="13.6640625" style="1" customWidth="1"/>
    <col min="11" max="12" width="15.6640625" style="1" customWidth="1"/>
    <col min="13" max="13" width="2.33203125" style="1" customWidth="1"/>
    <col min="14" max="14" width="9" style="1"/>
    <col min="15" max="15" width="10.44140625" style="1" bestFit="1" customWidth="1"/>
    <col min="16" max="16384" width="9" style="1"/>
  </cols>
  <sheetData>
    <row r="2" spans="1:12" ht="12" customHeight="1" x14ac:dyDescent="0.2">
      <c r="B2" s="647"/>
      <c r="C2" s="647"/>
      <c r="D2" s="649" t="s">
        <v>8</v>
      </c>
      <c r="E2" s="649"/>
      <c r="F2" s="649"/>
      <c r="G2" s="649"/>
      <c r="H2" s="649"/>
      <c r="I2" s="649"/>
      <c r="J2" s="649"/>
      <c r="K2" s="649"/>
      <c r="L2" s="649"/>
    </row>
    <row r="3" spans="1:12" ht="12" customHeight="1" x14ac:dyDescent="0.2">
      <c r="A3" s="2"/>
      <c r="B3" s="648"/>
      <c r="C3" s="648"/>
      <c r="D3" s="650"/>
      <c r="E3" s="650"/>
      <c r="F3" s="650"/>
      <c r="G3" s="650"/>
      <c r="H3" s="650"/>
      <c r="I3" s="650"/>
      <c r="J3" s="650"/>
      <c r="K3" s="650"/>
      <c r="L3" s="650"/>
    </row>
    <row r="4" spans="1:12" s="2" customFormat="1" ht="20.25" customHeight="1" x14ac:dyDescent="0.2">
      <c r="A4" s="3"/>
      <c r="B4" s="18" t="s">
        <v>0</v>
      </c>
      <c r="C4" s="651" t="s">
        <v>1</v>
      </c>
      <c r="D4" s="652"/>
      <c r="E4" s="652"/>
      <c r="F4" s="653"/>
      <c r="G4" s="9" t="s">
        <v>2</v>
      </c>
      <c r="H4" s="10" t="s">
        <v>3</v>
      </c>
      <c r="I4" s="9" t="s">
        <v>4</v>
      </c>
      <c r="J4" s="10" t="s">
        <v>5</v>
      </c>
      <c r="K4" s="652" t="s">
        <v>6</v>
      </c>
      <c r="L4" s="654"/>
    </row>
    <row r="5" spans="1:12" ht="9" customHeight="1" x14ac:dyDescent="0.2">
      <c r="A5" s="3"/>
      <c r="B5" s="142"/>
      <c r="C5" s="143"/>
      <c r="D5" s="122"/>
      <c r="E5" s="122"/>
      <c r="F5" s="144"/>
      <c r="G5" s="198"/>
      <c r="H5" s="194"/>
      <c r="I5" s="199"/>
      <c r="J5" s="160">
        <f>ROUNDDOWN(G5*I6,0)</f>
        <v>0</v>
      </c>
      <c r="K5" s="122"/>
      <c r="L5" s="123"/>
    </row>
    <row r="6" spans="1:12" ht="15" customHeight="1" x14ac:dyDescent="0.2">
      <c r="A6" s="2"/>
      <c r="B6" s="200"/>
      <c r="C6" s="655" t="str">
        <f>表紙!B11</f>
        <v>業　　務　　設　　計　　書</v>
      </c>
      <c r="D6" s="656"/>
      <c r="E6" s="656"/>
      <c r="F6" s="657"/>
      <c r="G6" s="198"/>
      <c r="H6" s="194"/>
      <c r="I6" s="201"/>
      <c r="J6" s="160">
        <f>ROUNDDOWN(G6*I6,0)</f>
        <v>0</v>
      </c>
      <c r="K6" s="122"/>
      <c r="L6" s="123"/>
    </row>
    <row r="7" spans="1:12" ht="12" customHeight="1" x14ac:dyDescent="0.2">
      <c r="A7" s="2"/>
      <c r="B7" s="62"/>
      <c r="C7" s="157"/>
      <c r="D7" s="53"/>
      <c r="E7" s="53"/>
      <c r="F7" s="54"/>
      <c r="G7" s="202"/>
      <c r="H7" s="186"/>
      <c r="I7" s="63"/>
      <c r="J7" s="121">
        <f>ROUNDDOWN(G7*I8,0)</f>
        <v>0</v>
      </c>
      <c r="K7" s="53"/>
      <c r="L7" s="56"/>
    </row>
    <row r="8" spans="1:12" ht="12" customHeight="1" x14ac:dyDescent="0.2">
      <c r="A8" s="2"/>
      <c r="B8" s="49"/>
      <c r="C8" s="138"/>
      <c r="D8" s="58"/>
      <c r="E8" s="58"/>
      <c r="F8" s="59"/>
      <c r="G8" s="203"/>
      <c r="H8" s="184"/>
      <c r="I8" s="65"/>
      <c r="J8" s="117">
        <f>ROUNDDOWN(G8*I8,0)</f>
        <v>0</v>
      </c>
      <c r="K8" s="58"/>
      <c r="L8" s="61"/>
    </row>
    <row r="9" spans="1:12" ht="12" customHeight="1" x14ac:dyDescent="0.2">
      <c r="A9" s="2"/>
      <c r="B9" s="62"/>
      <c r="C9" s="157"/>
      <c r="D9" s="53"/>
      <c r="E9" s="53"/>
      <c r="F9" s="54"/>
      <c r="G9" s="202"/>
      <c r="H9" s="186"/>
      <c r="I9" s="773"/>
      <c r="J9" s="121">
        <f ca="1">ROUNDDOWN(G9*I10,0)</f>
        <v>0</v>
      </c>
      <c r="K9" s="53"/>
      <c r="L9" s="56"/>
    </row>
    <row r="10" spans="1:12" ht="12" customHeight="1" x14ac:dyDescent="0.2">
      <c r="A10" s="2"/>
      <c r="B10" s="49">
        <v>1</v>
      </c>
      <c r="C10" s="658" t="str">
        <f>代価表１号!C6</f>
        <v>輸送交通運営管理業務</v>
      </c>
      <c r="D10" s="659"/>
      <c r="E10" s="659"/>
      <c r="F10" s="660"/>
      <c r="G10" s="205">
        <v>1</v>
      </c>
      <c r="H10" s="184" t="s">
        <v>7</v>
      </c>
      <c r="I10" s="774">
        <f ca="1">代価表１号!J40</f>
        <v>0</v>
      </c>
      <c r="J10" s="117">
        <f ca="1">I10</f>
        <v>0</v>
      </c>
      <c r="K10" s="58" t="s">
        <v>14</v>
      </c>
      <c r="L10" s="61"/>
    </row>
    <row r="11" spans="1:12" ht="12" customHeight="1" x14ac:dyDescent="0.2">
      <c r="A11" s="2"/>
      <c r="B11" s="142"/>
      <c r="C11" s="143"/>
      <c r="D11" s="122"/>
      <c r="E11" s="122"/>
      <c r="F11" s="144"/>
      <c r="G11" s="202"/>
      <c r="H11" s="186"/>
      <c r="I11" s="773"/>
      <c r="J11" s="119">
        <f>ROUNDDOWN(G11*I26,0)</f>
        <v>0</v>
      </c>
      <c r="K11" s="122"/>
      <c r="L11" s="124"/>
    </row>
    <row r="12" spans="1:12" ht="12" customHeight="1" x14ac:dyDescent="0.2">
      <c r="A12" s="2"/>
      <c r="B12" s="142">
        <v>2</v>
      </c>
      <c r="C12" s="658" t="s">
        <v>357</v>
      </c>
      <c r="D12" s="659"/>
      <c r="E12" s="659"/>
      <c r="F12" s="660"/>
      <c r="G12" s="205">
        <v>1</v>
      </c>
      <c r="H12" s="184" t="s">
        <v>7</v>
      </c>
      <c r="I12" s="775">
        <f>明細書２号!L40</f>
        <v>0</v>
      </c>
      <c r="J12" s="160">
        <f>I12</f>
        <v>0</v>
      </c>
      <c r="K12" s="58" t="s">
        <v>15</v>
      </c>
      <c r="L12" s="124"/>
    </row>
    <row r="13" spans="1:12" ht="12" customHeight="1" x14ac:dyDescent="0.2">
      <c r="A13" s="2"/>
      <c r="B13" s="62"/>
      <c r="C13" s="157"/>
      <c r="D13" s="53"/>
      <c r="E13" s="53"/>
      <c r="F13" s="54"/>
      <c r="G13" s="202"/>
      <c r="H13" s="186"/>
      <c r="I13" s="776"/>
      <c r="J13" s="165"/>
      <c r="K13" s="53"/>
      <c r="L13" s="207"/>
    </row>
    <row r="14" spans="1:12" ht="12" customHeight="1" x14ac:dyDescent="0.2">
      <c r="A14" s="2"/>
      <c r="B14" s="49">
        <v>3</v>
      </c>
      <c r="C14" s="658" t="s">
        <v>231</v>
      </c>
      <c r="D14" s="659"/>
      <c r="E14" s="659"/>
      <c r="F14" s="660"/>
      <c r="G14" s="205">
        <v>1</v>
      </c>
      <c r="H14" s="184" t="s">
        <v>7</v>
      </c>
      <c r="I14" s="774">
        <f>明細書３号!L40</f>
        <v>0</v>
      </c>
      <c r="J14" s="117">
        <f>I14</f>
        <v>0</v>
      </c>
      <c r="K14" s="58" t="s">
        <v>16</v>
      </c>
      <c r="L14" s="209"/>
    </row>
    <row r="15" spans="1:12" ht="12" customHeight="1" x14ac:dyDescent="0.2">
      <c r="A15" s="2"/>
      <c r="B15" s="62"/>
      <c r="C15" s="157"/>
      <c r="D15" s="53"/>
      <c r="E15" s="53"/>
      <c r="F15" s="54"/>
      <c r="G15" s="202"/>
      <c r="H15" s="186"/>
      <c r="I15" s="206"/>
      <c r="J15" s="165"/>
      <c r="K15" s="122"/>
      <c r="L15" s="124"/>
    </row>
    <row r="16" spans="1:12" ht="12" customHeight="1" x14ac:dyDescent="0.2">
      <c r="A16" s="2"/>
      <c r="B16" s="49"/>
      <c r="C16" s="658"/>
      <c r="D16" s="659"/>
      <c r="E16" s="659"/>
      <c r="F16" s="660"/>
      <c r="G16" s="205"/>
      <c r="H16" s="184"/>
      <c r="I16" s="208"/>
      <c r="J16" s="117"/>
      <c r="K16" s="58"/>
      <c r="L16" s="124"/>
    </row>
    <row r="17" spans="1:12" ht="12" customHeight="1" x14ac:dyDescent="0.2">
      <c r="A17" s="2"/>
      <c r="B17" s="62"/>
      <c r="C17" s="157"/>
      <c r="D17" s="53"/>
      <c r="E17" s="53"/>
      <c r="F17" s="54"/>
      <c r="G17" s="202"/>
      <c r="H17" s="186"/>
      <c r="I17" s="206"/>
      <c r="J17" s="165"/>
      <c r="K17" s="53"/>
      <c r="L17" s="207"/>
    </row>
    <row r="18" spans="1:12" ht="12" customHeight="1" x14ac:dyDescent="0.2">
      <c r="A18" s="2"/>
      <c r="B18" s="49"/>
      <c r="C18" s="658"/>
      <c r="D18" s="659"/>
      <c r="E18" s="659"/>
      <c r="F18" s="660"/>
      <c r="G18" s="205"/>
      <c r="H18" s="184"/>
      <c r="I18" s="208"/>
      <c r="J18" s="117"/>
      <c r="K18" s="58"/>
      <c r="L18" s="209"/>
    </row>
    <row r="19" spans="1:12" ht="12" customHeight="1" x14ac:dyDescent="0.2">
      <c r="A19" s="2"/>
      <c r="B19" s="142"/>
      <c r="C19" s="143"/>
      <c r="D19" s="122"/>
      <c r="E19" s="122"/>
      <c r="F19" s="144"/>
      <c r="G19" s="202"/>
      <c r="H19" s="186"/>
      <c r="I19" s="201"/>
      <c r="J19" s="160"/>
      <c r="K19" s="53"/>
      <c r="L19" s="124"/>
    </row>
    <row r="20" spans="1:12" ht="12" customHeight="1" x14ac:dyDescent="0.2">
      <c r="A20" s="2"/>
      <c r="B20" s="142"/>
      <c r="C20" s="658"/>
      <c r="D20" s="659"/>
      <c r="E20" s="659"/>
      <c r="F20" s="660"/>
      <c r="G20" s="205"/>
      <c r="H20" s="184"/>
      <c r="I20" s="201"/>
      <c r="J20" s="160"/>
      <c r="K20" s="58"/>
      <c r="L20" s="124"/>
    </row>
    <row r="21" spans="1:12" ht="12" customHeight="1" x14ac:dyDescent="0.2">
      <c r="A21" s="2"/>
      <c r="B21" s="62"/>
      <c r="C21" s="157"/>
      <c r="D21" s="53"/>
      <c r="E21" s="53"/>
      <c r="F21" s="54"/>
      <c r="G21" s="202"/>
      <c r="H21" s="186"/>
      <c r="I21" s="206"/>
      <c r="J21" s="165"/>
      <c r="K21" s="53"/>
      <c r="L21" s="207"/>
    </row>
    <row r="22" spans="1:12" ht="12" customHeight="1" x14ac:dyDescent="0.2">
      <c r="A22" s="2"/>
      <c r="B22" s="49"/>
      <c r="C22" s="658"/>
      <c r="D22" s="659"/>
      <c r="E22" s="659"/>
      <c r="F22" s="660"/>
      <c r="G22" s="205"/>
      <c r="H22" s="184"/>
      <c r="I22" s="208"/>
      <c r="J22" s="117"/>
      <c r="K22" s="58"/>
      <c r="L22" s="209"/>
    </row>
    <row r="23" spans="1:12" ht="12" customHeight="1" x14ac:dyDescent="0.2">
      <c r="A23" s="2"/>
      <c r="B23" s="62"/>
      <c r="C23" s="143"/>
      <c r="D23" s="122"/>
      <c r="E23" s="122"/>
      <c r="F23" s="144"/>
      <c r="G23" s="202"/>
      <c r="H23" s="186"/>
      <c r="I23" s="201"/>
      <c r="J23" s="160"/>
      <c r="K23" s="53"/>
      <c r="L23" s="124"/>
    </row>
    <row r="24" spans="1:12" ht="12" customHeight="1" x14ac:dyDescent="0.2">
      <c r="A24" s="2"/>
      <c r="B24" s="49"/>
      <c r="C24" s="658"/>
      <c r="D24" s="659"/>
      <c r="E24" s="659"/>
      <c r="F24" s="660"/>
      <c r="G24" s="205"/>
      <c r="H24" s="184"/>
      <c r="I24" s="201"/>
      <c r="J24" s="160"/>
      <c r="K24" s="58"/>
      <c r="L24" s="124"/>
    </row>
    <row r="25" spans="1:12" ht="12" customHeight="1" x14ac:dyDescent="0.2">
      <c r="A25" s="2"/>
      <c r="B25" s="62"/>
      <c r="C25" s="157"/>
      <c r="D25" s="53"/>
      <c r="E25" s="53"/>
      <c r="F25" s="54"/>
      <c r="G25" s="202"/>
      <c r="H25" s="186"/>
      <c r="I25" s="63"/>
      <c r="J25" s="121"/>
      <c r="K25" s="53"/>
      <c r="L25" s="207"/>
    </row>
    <row r="26" spans="1:12" ht="12" customHeight="1" x14ac:dyDescent="0.2">
      <c r="A26" s="2"/>
      <c r="B26" s="49"/>
      <c r="C26" s="658"/>
      <c r="D26" s="659"/>
      <c r="E26" s="659"/>
      <c r="F26" s="660"/>
      <c r="G26" s="205"/>
      <c r="H26" s="184"/>
      <c r="I26" s="65"/>
      <c r="J26" s="117"/>
      <c r="K26" s="58"/>
      <c r="L26" s="61"/>
    </row>
    <row r="27" spans="1:12" ht="12" customHeight="1" x14ac:dyDescent="0.2">
      <c r="A27" s="2"/>
      <c r="B27" s="210"/>
      <c r="C27" s="211"/>
      <c r="D27" s="211"/>
      <c r="E27" s="211"/>
      <c r="F27" s="212"/>
      <c r="G27" s="202"/>
      <c r="H27" s="213"/>
      <c r="I27" s="214"/>
      <c r="J27" s="215"/>
      <c r="K27" s="157"/>
      <c r="L27" s="216"/>
    </row>
    <row r="28" spans="1:12" ht="12" customHeight="1" x14ac:dyDescent="0.2">
      <c r="A28" s="2"/>
      <c r="B28" s="217"/>
      <c r="C28" s="661"/>
      <c r="D28" s="661"/>
      <c r="E28" s="661"/>
      <c r="F28" s="662"/>
      <c r="G28" s="205"/>
      <c r="H28" s="218"/>
      <c r="I28" s="219"/>
      <c r="J28" s="220"/>
      <c r="K28" s="138"/>
      <c r="L28" s="221"/>
    </row>
    <row r="29" spans="1:12" ht="12" customHeight="1" x14ac:dyDescent="0.2">
      <c r="A29" s="2"/>
      <c r="B29" s="62"/>
      <c r="C29" s="143"/>
      <c r="D29" s="122"/>
      <c r="E29" s="122"/>
      <c r="F29" s="144"/>
      <c r="G29" s="202"/>
      <c r="H29" s="186"/>
      <c r="I29" s="204"/>
      <c r="J29" s="119">
        <f>ROUNDDOWN(G29*I30,0)</f>
        <v>0</v>
      </c>
      <c r="K29" s="53"/>
      <c r="L29" s="123"/>
    </row>
    <row r="30" spans="1:12" ht="12" customHeight="1" x14ac:dyDescent="0.2">
      <c r="A30" s="2"/>
      <c r="B30" s="49"/>
      <c r="C30" s="138" t="s">
        <v>285</v>
      </c>
      <c r="D30" s="58"/>
      <c r="E30" s="58"/>
      <c r="F30" s="59"/>
      <c r="G30" s="205"/>
      <c r="H30" s="184"/>
      <c r="I30" s="65"/>
      <c r="J30" s="117">
        <f ca="1">SUM(J10:J14)</f>
        <v>0</v>
      </c>
      <c r="K30" s="58"/>
      <c r="L30" s="61"/>
    </row>
    <row r="31" spans="1:12" ht="12" customHeight="1" x14ac:dyDescent="0.2">
      <c r="A31" s="2"/>
      <c r="B31" s="62"/>
      <c r="C31" s="157"/>
      <c r="D31" s="53"/>
      <c r="E31" s="53"/>
      <c r="F31" s="54"/>
      <c r="G31" s="202"/>
      <c r="H31" s="186"/>
      <c r="I31" s="63"/>
      <c r="J31" s="121">
        <f>ROUNDDOWN(G31*I32,0)</f>
        <v>0</v>
      </c>
      <c r="K31" s="53" t="s">
        <v>18</v>
      </c>
      <c r="L31" s="56"/>
    </row>
    <row r="32" spans="1:12" ht="12" customHeight="1" x14ac:dyDescent="0.2">
      <c r="A32" s="2"/>
      <c r="B32" s="49"/>
      <c r="C32" s="658" t="s">
        <v>17</v>
      </c>
      <c r="D32" s="659"/>
      <c r="E32" s="659"/>
      <c r="F32" s="660"/>
      <c r="G32" s="205">
        <v>1</v>
      </c>
      <c r="H32" s="184" t="s">
        <v>7</v>
      </c>
      <c r="I32" s="65"/>
      <c r="J32" s="117">
        <f ca="1">(J30-J12)*10%</f>
        <v>0</v>
      </c>
      <c r="K32" s="222">
        <f ca="1">(J30-J12)*0.1</f>
        <v>0</v>
      </c>
      <c r="L32" s="43" t="s">
        <v>284</v>
      </c>
    </row>
    <row r="33" spans="1:12" ht="12" customHeight="1" x14ac:dyDescent="0.2">
      <c r="A33" s="2"/>
      <c r="B33" s="62"/>
      <c r="C33" s="157"/>
      <c r="D33" s="53"/>
      <c r="E33" s="53"/>
      <c r="F33" s="54"/>
      <c r="G33" s="181"/>
      <c r="H33" s="182"/>
      <c r="I33" s="63"/>
      <c r="J33" s="121"/>
      <c r="K33" s="53"/>
      <c r="L33" s="56"/>
    </row>
    <row r="34" spans="1:12" ht="12" customHeight="1" x14ac:dyDescent="0.2">
      <c r="A34" s="2"/>
      <c r="B34" s="49"/>
      <c r="C34" s="658" t="s">
        <v>13</v>
      </c>
      <c r="D34" s="659"/>
      <c r="E34" s="659"/>
      <c r="F34" s="660"/>
      <c r="G34" s="193"/>
      <c r="H34" s="184"/>
      <c r="I34" s="65"/>
      <c r="J34" s="117">
        <f ca="1">(J30-J12)+J32</f>
        <v>0</v>
      </c>
      <c r="K34" s="58" t="s">
        <v>320</v>
      </c>
      <c r="L34" s="61"/>
    </row>
    <row r="35" spans="1:12" ht="12" customHeight="1" x14ac:dyDescent="0.2">
      <c r="A35" s="2"/>
      <c r="B35" s="62"/>
      <c r="C35" s="157"/>
      <c r="D35" s="53"/>
      <c r="E35" s="53"/>
      <c r="F35" s="54"/>
      <c r="G35" s="195"/>
      <c r="H35" s="182"/>
      <c r="I35" s="63"/>
      <c r="J35" s="121"/>
      <c r="K35" s="53"/>
      <c r="L35" s="56"/>
    </row>
    <row r="36" spans="1:12" ht="12" customHeight="1" x14ac:dyDescent="0.2">
      <c r="A36" s="2"/>
      <c r="B36" s="49"/>
      <c r="C36" s="658" t="s">
        <v>319</v>
      </c>
      <c r="D36" s="659"/>
      <c r="E36" s="659"/>
      <c r="F36" s="660"/>
      <c r="G36" s="193"/>
      <c r="H36" s="184"/>
      <c r="I36" s="65"/>
      <c r="J36" s="223">
        <f ca="1">ROUNDDOWN(J34,-3)</f>
        <v>0</v>
      </c>
      <c r="K36" s="224" t="s">
        <v>320</v>
      </c>
      <c r="L36" s="61"/>
    </row>
    <row r="37" spans="1:12" ht="12" customHeight="1" x14ac:dyDescent="0.2">
      <c r="A37" s="2"/>
      <c r="B37" s="142"/>
      <c r="C37" s="143"/>
      <c r="D37" s="122"/>
      <c r="E37" s="122"/>
      <c r="F37" s="144"/>
      <c r="G37" s="195"/>
      <c r="H37" s="182"/>
      <c r="I37" s="204"/>
      <c r="J37" s="119"/>
      <c r="K37" s="122"/>
      <c r="L37" s="123"/>
    </row>
    <row r="38" spans="1:12" ht="12" customHeight="1" x14ac:dyDescent="0.2">
      <c r="A38" s="2"/>
      <c r="B38" s="49"/>
      <c r="C38" s="658" t="s">
        <v>286</v>
      </c>
      <c r="D38" s="659"/>
      <c r="E38" s="659"/>
      <c r="F38" s="660"/>
      <c r="G38" s="193"/>
      <c r="H38" s="184"/>
      <c r="I38" s="65"/>
      <c r="J38" s="117">
        <f ca="1">J36*10%</f>
        <v>0</v>
      </c>
      <c r="K38" s="224" t="s">
        <v>321</v>
      </c>
      <c r="L38" s="61"/>
    </row>
    <row r="39" spans="1:12" ht="12" customHeight="1" x14ac:dyDescent="0.2">
      <c r="A39" s="2"/>
      <c r="B39" s="225"/>
      <c r="C39" s="226"/>
      <c r="D39" s="227"/>
      <c r="E39" s="227"/>
      <c r="F39" s="228"/>
      <c r="G39" s="229"/>
      <c r="H39" s="230"/>
      <c r="I39" s="231"/>
      <c r="J39" s="232">
        <f>ROUNDDOWN(J35*0.05,0)</f>
        <v>0</v>
      </c>
      <c r="K39" s="227"/>
      <c r="L39" s="233"/>
    </row>
    <row r="40" spans="1:12" ht="12" customHeight="1" x14ac:dyDescent="0.2">
      <c r="A40" s="2"/>
      <c r="B40" s="142"/>
      <c r="C40" s="143"/>
      <c r="D40" s="122"/>
      <c r="E40" s="122"/>
      <c r="F40" s="144"/>
      <c r="G40" s="195"/>
      <c r="H40" s="182"/>
      <c r="I40" s="204"/>
      <c r="J40" s="119">
        <f>SUM(J37,J39)</f>
        <v>0</v>
      </c>
      <c r="K40" s="122"/>
      <c r="L40" s="123"/>
    </row>
    <row r="41" spans="1:12" ht="12" customHeight="1" x14ac:dyDescent="0.2">
      <c r="A41" s="2"/>
      <c r="B41" s="166"/>
      <c r="C41" s="664" t="s">
        <v>9</v>
      </c>
      <c r="D41" s="665"/>
      <c r="E41" s="665"/>
      <c r="F41" s="666"/>
      <c r="G41" s="196"/>
      <c r="H41" s="197"/>
      <c r="I41" s="234"/>
      <c r="J41" s="173">
        <f ca="1">J38+J36+J12</f>
        <v>0</v>
      </c>
      <c r="K41" s="168"/>
      <c r="L41" s="235"/>
    </row>
    <row r="42" spans="1:12" ht="12" customHeight="1" x14ac:dyDescent="0.2">
      <c r="G42" s="663"/>
      <c r="H42" s="663"/>
      <c r="L42" s="7"/>
    </row>
  </sheetData>
  <dataConsolidate/>
  <mergeCells count="22">
    <mergeCell ref="G42:H42"/>
    <mergeCell ref="C10:F10"/>
    <mergeCell ref="C32:F32"/>
    <mergeCell ref="C24:F24"/>
    <mergeCell ref="C14:F14"/>
    <mergeCell ref="C38:F38"/>
    <mergeCell ref="C41:F41"/>
    <mergeCell ref="C6:F6"/>
    <mergeCell ref="C34:F34"/>
    <mergeCell ref="C26:F26"/>
    <mergeCell ref="C16:F16"/>
    <mergeCell ref="C36:F36"/>
    <mergeCell ref="C28:F28"/>
    <mergeCell ref="C20:F20"/>
    <mergeCell ref="C22:F22"/>
    <mergeCell ref="C12:F12"/>
    <mergeCell ref="C18:F18"/>
    <mergeCell ref="B2:B3"/>
    <mergeCell ref="C2:C3"/>
    <mergeCell ref="D2:L3"/>
    <mergeCell ref="C4:F4"/>
    <mergeCell ref="K4:L4"/>
  </mergeCells>
  <phoneticPr fontId="2"/>
  <pageMargins left="0.70866141732283472" right="0.70866141732283472" top="0.98425196850393704" bottom="0.59055118110236227" header="0.51181102362204722" footer="0.31496062992125984"/>
  <pageSetup paperSize="9" scale="98" orientation="landscape" useFirstPageNumber="1" horizontalDpi="4294967293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D0732-9B3D-8149-88E0-9883DD7FD190}">
  <dimension ref="A2:O41"/>
  <sheetViews>
    <sheetView view="pageBreakPreview" topLeftCell="A13" zoomScale="130" zoomScaleNormal="100" zoomScaleSheetLayoutView="130" workbookViewId="0">
      <selection activeCell="K24" sqref="K24"/>
    </sheetView>
  </sheetViews>
  <sheetFormatPr defaultColWidth="9" defaultRowHeight="12" customHeight="1" x14ac:dyDescent="0.2"/>
  <cols>
    <col min="1" max="1" width="3.33203125" style="1" customWidth="1"/>
    <col min="2" max="2" width="5.33203125" style="1" customWidth="1"/>
    <col min="3" max="6" width="11.6640625" style="1" customWidth="1"/>
    <col min="7" max="8" width="6.6640625" style="35" customWidth="1"/>
    <col min="9" max="10" width="6.6640625" style="114" customWidth="1"/>
    <col min="11" max="11" width="14.33203125" style="1" bestFit="1" customWidth="1"/>
    <col min="12" max="12" width="13.6640625" style="1" customWidth="1"/>
    <col min="13" max="13" width="15.109375" style="1" customWidth="1"/>
    <col min="14" max="14" width="14.44140625" style="1" customWidth="1"/>
    <col min="15" max="15" width="2.33203125" style="1" customWidth="1"/>
    <col min="16" max="16384" width="9" style="1"/>
  </cols>
  <sheetData>
    <row r="2" spans="1:15" ht="12" customHeight="1" x14ac:dyDescent="0.2">
      <c r="B2" s="20"/>
      <c r="C2" s="21"/>
      <c r="D2" s="649" t="s">
        <v>310</v>
      </c>
      <c r="E2" s="649"/>
      <c r="F2" s="649"/>
      <c r="G2" s="667" t="s">
        <v>355</v>
      </c>
      <c r="H2" s="667"/>
      <c r="I2" s="667"/>
      <c r="J2" s="667"/>
      <c r="K2" s="667"/>
      <c r="L2" s="667"/>
      <c r="M2" s="667"/>
      <c r="N2" s="667"/>
      <c r="O2" s="37"/>
    </row>
    <row r="3" spans="1:15" ht="12" customHeight="1" x14ac:dyDescent="0.2">
      <c r="A3" s="2"/>
      <c r="B3" s="22"/>
      <c r="C3" s="21"/>
      <c r="D3" s="650"/>
      <c r="E3" s="650"/>
      <c r="F3" s="650"/>
      <c r="G3" s="668"/>
      <c r="H3" s="668"/>
      <c r="I3" s="668"/>
      <c r="J3" s="668"/>
      <c r="K3" s="668"/>
      <c r="L3" s="668"/>
      <c r="M3" s="668"/>
      <c r="N3" s="668"/>
      <c r="O3" s="37"/>
    </row>
    <row r="4" spans="1:15" s="2" customFormat="1" ht="20.25" customHeight="1" x14ac:dyDescent="0.2">
      <c r="A4" s="3"/>
      <c r="B4" s="18" t="s">
        <v>0</v>
      </c>
      <c r="C4" s="651" t="s">
        <v>1</v>
      </c>
      <c r="D4" s="652"/>
      <c r="E4" s="652"/>
      <c r="F4" s="653"/>
      <c r="G4" s="674" t="s">
        <v>33</v>
      </c>
      <c r="H4" s="675"/>
      <c r="I4" s="676" t="s">
        <v>34</v>
      </c>
      <c r="J4" s="677"/>
      <c r="K4" s="9" t="s">
        <v>4</v>
      </c>
      <c r="L4" s="10" t="s">
        <v>5</v>
      </c>
      <c r="M4" s="652" t="s">
        <v>6</v>
      </c>
      <c r="N4" s="654"/>
    </row>
    <row r="5" spans="1:15" ht="12" customHeight="1" x14ac:dyDescent="0.2">
      <c r="A5" s="3"/>
      <c r="B5" s="130"/>
      <c r="C5" s="131"/>
      <c r="D5" s="132"/>
      <c r="E5" s="132"/>
      <c r="F5" s="133"/>
      <c r="G5" s="134"/>
      <c r="H5" s="134"/>
      <c r="I5" s="289"/>
      <c r="J5" s="290"/>
      <c r="K5" s="135"/>
      <c r="L5" s="136"/>
      <c r="M5" s="8"/>
      <c r="N5" s="34"/>
    </row>
    <row r="6" spans="1:15" ht="12" customHeight="1" x14ac:dyDescent="0.2">
      <c r="A6" s="2"/>
      <c r="B6" s="49"/>
      <c r="C6" s="138" t="s">
        <v>287</v>
      </c>
      <c r="D6" s="58"/>
      <c r="E6" s="58"/>
      <c r="F6" s="59"/>
      <c r="G6" s="139"/>
      <c r="H6" s="139"/>
      <c r="I6" s="291"/>
      <c r="J6" s="292"/>
      <c r="K6" s="140"/>
      <c r="L6" s="141"/>
      <c r="M6" s="15"/>
      <c r="N6" s="19"/>
    </row>
    <row r="7" spans="1:15" ht="12" customHeight="1" x14ac:dyDescent="0.2">
      <c r="A7" s="2"/>
      <c r="B7" s="142"/>
      <c r="C7" s="157"/>
      <c r="D7" s="53"/>
      <c r="E7" s="53"/>
      <c r="F7" s="54"/>
      <c r="G7" s="145"/>
      <c r="H7" s="145"/>
      <c r="I7" s="293"/>
      <c r="J7" s="294"/>
      <c r="K7" s="146"/>
      <c r="L7" s="119"/>
      <c r="M7" s="122"/>
      <c r="N7" s="123"/>
    </row>
    <row r="8" spans="1:15" ht="12" customHeight="1" x14ac:dyDescent="0.2">
      <c r="A8" s="2"/>
      <c r="B8" s="49">
        <v>1</v>
      </c>
      <c r="C8" s="138" t="s">
        <v>343</v>
      </c>
      <c r="D8" s="42"/>
      <c r="E8" s="42"/>
      <c r="F8" s="272"/>
      <c r="G8" s="50">
        <v>1</v>
      </c>
      <c r="H8" s="51" t="s">
        <v>10</v>
      </c>
      <c r="I8" s="295">
        <v>1</v>
      </c>
      <c r="J8" s="296" t="s">
        <v>10</v>
      </c>
      <c r="K8" s="116">
        <f>'別紙（運行管理要員人件費詳細）'!R144</f>
        <v>0</v>
      </c>
      <c r="L8" s="117">
        <f>ROUNDDOWN(G8*I8*K8,0)</f>
        <v>0</v>
      </c>
      <c r="M8" s="58" t="s">
        <v>176</v>
      </c>
      <c r="N8" s="61"/>
    </row>
    <row r="9" spans="1:15" ht="12" customHeight="1" x14ac:dyDescent="0.2">
      <c r="A9" s="2"/>
      <c r="B9" s="142"/>
      <c r="C9" s="143"/>
      <c r="D9" s="38"/>
      <c r="E9" s="38"/>
      <c r="F9" s="152"/>
      <c r="G9" s="145"/>
      <c r="H9" s="145"/>
      <c r="I9" s="293"/>
      <c r="J9" s="294"/>
      <c r="K9" s="118"/>
      <c r="L9" s="119"/>
      <c r="M9" s="122"/>
      <c r="N9" s="123"/>
    </row>
    <row r="10" spans="1:15" ht="12" customHeight="1" x14ac:dyDescent="0.2">
      <c r="A10" s="2"/>
      <c r="B10" s="49">
        <v>2</v>
      </c>
      <c r="C10" s="138" t="s">
        <v>60</v>
      </c>
      <c r="D10" s="42"/>
      <c r="E10" s="42"/>
      <c r="F10" s="272"/>
      <c r="G10" s="50">
        <v>1</v>
      </c>
      <c r="H10" s="51" t="s">
        <v>10</v>
      </c>
      <c r="I10" s="295">
        <v>1</v>
      </c>
      <c r="J10" s="296" t="s">
        <v>10</v>
      </c>
      <c r="K10" s="116">
        <f>'別紙（運行管理要員人件費詳細）'!AB144</f>
        <v>0</v>
      </c>
      <c r="L10" s="117">
        <f>ROUNDDOWN(G10*I10*K10,0)</f>
        <v>0</v>
      </c>
      <c r="M10" s="58" t="s">
        <v>176</v>
      </c>
      <c r="N10" s="61"/>
    </row>
    <row r="11" spans="1:15" ht="12" customHeight="1" x14ac:dyDescent="0.2">
      <c r="A11" s="2"/>
      <c r="B11" s="142"/>
      <c r="C11" s="273"/>
      <c r="D11" s="40"/>
      <c r="E11" s="40"/>
      <c r="F11" s="148"/>
      <c r="G11" s="145"/>
      <c r="H11" s="145"/>
      <c r="I11" s="293"/>
      <c r="J11" s="294"/>
      <c r="K11" s="118"/>
      <c r="L11" s="119"/>
      <c r="M11" s="122"/>
      <c r="N11" s="123"/>
    </row>
    <row r="12" spans="1:15" ht="12" customHeight="1" x14ac:dyDescent="0.2">
      <c r="A12" s="2"/>
      <c r="B12" s="49">
        <v>3</v>
      </c>
      <c r="C12" s="138" t="s">
        <v>61</v>
      </c>
      <c r="D12" s="42"/>
      <c r="E12" s="42"/>
      <c r="F12" s="272"/>
      <c r="G12" s="50">
        <v>1</v>
      </c>
      <c r="H12" s="51" t="s">
        <v>10</v>
      </c>
      <c r="I12" s="295">
        <v>1</v>
      </c>
      <c r="J12" s="296" t="s">
        <v>10</v>
      </c>
      <c r="K12" s="116">
        <f>'別紙（運行管理要員人件費詳細）'!AL144</f>
        <v>0</v>
      </c>
      <c r="L12" s="117">
        <f>ROUNDDOWN(G12*I12*K12,0)</f>
        <v>0</v>
      </c>
      <c r="M12" s="58" t="s">
        <v>176</v>
      </c>
      <c r="N12" s="61"/>
    </row>
    <row r="13" spans="1:15" ht="12" customHeight="1" x14ac:dyDescent="0.2">
      <c r="A13" s="2"/>
      <c r="B13" s="142"/>
      <c r="C13" s="143"/>
      <c r="D13" s="38"/>
      <c r="E13" s="38"/>
      <c r="F13" s="152"/>
      <c r="G13" s="145"/>
      <c r="H13" s="145"/>
      <c r="I13" s="293"/>
      <c r="J13" s="294"/>
      <c r="K13" s="118"/>
      <c r="L13" s="119"/>
      <c r="M13" s="122"/>
      <c r="N13" s="123"/>
    </row>
    <row r="14" spans="1:15" ht="12" customHeight="1" x14ac:dyDescent="0.2">
      <c r="A14" s="2"/>
      <c r="B14" s="49">
        <v>4</v>
      </c>
      <c r="C14" s="138" t="s">
        <v>62</v>
      </c>
      <c r="D14" s="42"/>
      <c r="E14" s="42"/>
      <c r="F14" s="272"/>
      <c r="G14" s="50">
        <v>1</v>
      </c>
      <c r="H14" s="51" t="s">
        <v>10</v>
      </c>
      <c r="I14" s="295">
        <v>1</v>
      </c>
      <c r="J14" s="296" t="s">
        <v>10</v>
      </c>
      <c r="K14" s="116">
        <f>'別紙（運行管理要員人件費詳細）'!AV144</f>
        <v>0</v>
      </c>
      <c r="L14" s="117">
        <f>ROUNDDOWN(G14*I14*K14,0)</f>
        <v>0</v>
      </c>
      <c r="M14" s="58" t="s">
        <v>176</v>
      </c>
      <c r="N14" s="61"/>
    </row>
    <row r="15" spans="1:15" ht="12" customHeight="1" x14ac:dyDescent="0.2">
      <c r="A15" s="2"/>
      <c r="B15" s="142"/>
      <c r="C15" s="273"/>
      <c r="D15" s="40"/>
      <c r="E15" s="40"/>
      <c r="F15" s="148"/>
      <c r="G15" s="145"/>
      <c r="H15" s="145"/>
      <c r="I15" s="293"/>
      <c r="J15" s="294"/>
      <c r="K15" s="118"/>
      <c r="L15" s="119"/>
      <c r="M15" s="122"/>
      <c r="N15" s="123"/>
    </row>
    <row r="16" spans="1:15" ht="12" customHeight="1" x14ac:dyDescent="0.2">
      <c r="A16" s="2"/>
      <c r="B16" s="49">
        <v>5</v>
      </c>
      <c r="C16" s="138" t="s">
        <v>63</v>
      </c>
      <c r="D16" s="42"/>
      <c r="E16" s="42"/>
      <c r="F16" s="272"/>
      <c r="G16" s="50">
        <v>1</v>
      </c>
      <c r="H16" s="51" t="s">
        <v>10</v>
      </c>
      <c r="I16" s="295">
        <v>1</v>
      </c>
      <c r="J16" s="296" t="s">
        <v>10</v>
      </c>
      <c r="K16" s="116">
        <f>'別紙（運行管理要員人件費詳細）'!BF144</f>
        <v>0</v>
      </c>
      <c r="L16" s="117">
        <f>ROUNDDOWN(G16*I16*K16,0)</f>
        <v>0</v>
      </c>
      <c r="M16" s="58" t="s">
        <v>176</v>
      </c>
      <c r="N16" s="61"/>
    </row>
    <row r="17" spans="1:14" ht="12" customHeight="1" x14ac:dyDescent="0.2">
      <c r="A17" s="2"/>
      <c r="B17" s="142"/>
      <c r="C17" s="143"/>
      <c r="D17" s="38"/>
      <c r="E17" s="38"/>
      <c r="F17" s="152"/>
      <c r="G17" s="145"/>
      <c r="H17" s="145"/>
      <c r="I17" s="293"/>
      <c r="J17" s="294"/>
      <c r="K17" s="118"/>
      <c r="L17" s="119"/>
      <c r="M17" s="122"/>
      <c r="N17" s="123"/>
    </row>
    <row r="18" spans="1:14" ht="12" customHeight="1" x14ac:dyDescent="0.2">
      <c r="A18" s="2"/>
      <c r="B18" s="49">
        <v>6</v>
      </c>
      <c r="C18" s="138" t="s">
        <v>344</v>
      </c>
      <c r="D18" s="42"/>
      <c r="E18" s="42"/>
      <c r="F18" s="272"/>
      <c r="G18" s="50">
        <v>1</v>
      </c>
      <c r="H18" s="51" t="s">
        <v>10</v>
      </c>
      <c r="I18" s="295">
        <v>1</v>
      </c>
      <c r="J18" s="296" t="s">
        <v>10</v>
      </c>
      <c r="K18" s="116">
        <f>'別紙（運行管理要員人件費詳細）'!BP144</f>
        <v>0</v>
      </c>
      <c r="L18" s="117">
        <f>ROUNDDOWN(G18*I18*K18,0)</f>
        <v>0</v>
      </c>
      <c r="M18" s="58" t="s">
        <v>176</v>
      </c>
      <c r="N18" s="61"/>
    </row>
    <row r="19" spans="1:14" ht="12" customHeight="1" x14ac:dyDescent="0.2">
      <c r="A19" s="2"/>
      <c r="B19" s="142"/>
      <c r="C19" s="273"/>
      <c r="D19" s="40"/>
      <c r="E19" s="40"/>
      <c r="F19" s="148"/>
      <c r="G19" s="145"/>
      <c r="H19" s="145"/>
      <c r="I19" s="293"/>
      <c r="J19" s="294"/>
      <c r="K19" s="118"/>
      <c r="L19" s="119"/>
      <c r="M19" s="122"/>
      <c r="N19" s="123"/>
    </row>
    <row r="20" spans="1:14" ht="12" customHeight="1" x14ac:dyDescent="0.2">
      <c r="A20" s="2"/>
      <c r="B20" s="49">
        <v>7</v>
      </c>
      <c r="C20" s="138" t="s">
        <v>64</v>
      </c>
      <c r="D20" s="42"/>
      <c r="E20" s="42"/>
      <c r="F20" s="272"/>
      <c r="G20" s="50">
        <v>1</v>
      </c>
      <c r="H20" s="51" t="s">
        <v>10</v>
      </c>
      <c r="I20" s="295">
        <v>1</v>
      </c>
      <c r="J20" s="296" t="s">
        <v>10</v>
      </c>
      <c r="K20" s="116">
        <f>'別紙（運行管理要員人件費詳細）'!BZ144</f>
        <v>0</v>
      </c>
      <c r="L20" s="117">
        <f>ROUNDDOWN(G20*I20*K20,0)</f>
        <v>0</v>
      </c>
      <c r="M20" s="58" t="s">
        <v>176</v>
      </c>
      <c r="N20" s="61"/>
    </row>
    <row r="21" spans="1:14" ht="12" customHeight="1" x14ac:dyDescent="0.2">
      <c r="A21" s="2"/>
      <c r="B21" s="142"/>
      <c r="C21" s="274"/>
      <c r="D21" s="53"/>
      <c r="E21" s="53"/>
      <c r="F21" s="54"/>
      <c r="G21" s="145"/>
      <c r="H21" s="145"/>
      <c r="I21" s="293"/>
      <c r="J21" s="294"/>
      <c r="K21" s="118"/>
      <c r="L21" s="119"/>
      <c r="M21" s="122"/>
      <c r="N21" s="123"/>
    </row>
    <row r="22" spans="1:14" ht="12" customHeight="1" x14ac:dyDescent="0.2">
      <c r="A22" s="2"/>
      <c r="B22" s="49">
        <v>8</v>
      </c>
      <c r="C22" s="138" t="s">
        <v>65</v>
      </c>
      <c r="D22" s="42"/>
      <c r="E22" s="42"/>
      <c r="F22" s="272"/>
      <c r="G22" s="50">
        <v>1</v>
      </c>
      <c r="H22" s="51" t="s">
        <v>10</v>
      </c>
      <c r="I22" s="295">
        <v>1</v>
      </c>
      <c r="J22" s="296" t="s">
        <v>10</v>
      </c>
      <c r="K22" s="116">
        <f>'別紙（運行管理要員人件費詳細）'!CJ144</f>
        <v>0</v>
      </c>
      <c r="L22" s="117">
        <f>ROUNDDOWN(G22*I22*K22,0)</f>
        <v>0</v>
      </c>
      <c r="M22" s="58" t="s">
        <v>176</v>
      </c>
      <c r="N22" s="61"/>
    </row>
    <row r="23" spans="1:14" ht="12" customHeight="1" x14ac:dyDescent="0.2">
      <c r="A23" s="2"/>
      <c r="B23" s="142"/>
      <c r="C23" s="274"/>
      <c r="D23" s="53"/>
      <c r="E23" s="53"/>
      <c r="F23" s="54"/>
      <c r="G23" s="145"/>
      <c r="H23" s="145"/>
      <c r="I23" s="293"/>
      <c r="J23" s="294"/>
      <c r="K23" s="118"/>
      <c r="L23" s="119"/>
      <c r="M23" s="122"/>
      <c r="N23" s="123"/>
    </row>
    <row r="24" spans="1:14" ht="12" customHeight="1" x14ac:dyDescent="0.2">
      <c r="A24" s="2"/>
      <c r="B24" s="49">
        <v>9</v>
      </c>
      <c r="C24" s="138" t="s">
        <v>66</v>
      </c>
      <c r="D24" s="42"/>
      <c r="E24" s="42"/>
      <c r="F24" s="272"/>
      <c r="G24" s="50">
        <v>1</v>
      </c>
      <c r="H24" s="51" t="s">
        <v>10</v>
      </c>
      <c r="I24" s="295">
        <v>1</v>
      </c>
      <c r="J24" s="296" t="s">
        <v>10</v>
      </c>
      <c r="K24" s="116">
        <f>'別紙（運行管理要員人件費詳細）'!CT144</f>
        <v>0</v>
      </c>
      <c r="L24" s="117">
        <f>ROUNDDOWN(G24*I24*K24,0)</f>
        <v>0</v>
      </c>
      <c r="M24" s="58" t="s">
        <v>176</v>
      </c>
      <c r="N24" s="61"/>
    </row>
    <row r="25" spans="1:14" ht="12" customHeight="1" x14ac:dyDescent="0.2">
      <c r="A25" s="2"/>
      <c r="B25" s="142"/>
      <c r="C25" s="274"/>
      <c r="D25" s="53"/>
      <c r="E25" s="53"/>
      <c r="F25" s="54"/>
      <c r="G25" s="145"/>
      <c r="H25" s="145"/>
      <c r="I25" s="293"/>
      <c r="J25" s="294"/>
      <c r="K25" s="118"/>
      <c r="L25" s="119"/>
      <c r="M25" s="122"/>
      <c r="N25" s="123"/>
    </row>
    <row r="26" spans="1:14" ht="12" customHeight="1" x14ac:dyDescent="0.2">
      <c r="A26" s="2"/>
      <c r="B26" s="49">
        <v>10</v>
      </c>
      <c r="C26" s="138" t="s">
        <v>67</v>
      </c>
      <c r="D26" s="42"/>
      <c r="E26" s="42"/>
      <c r="F26" s="272"/>
      <c r="G26" s="50">
        <v>1</v>
      </c>
      <c r="H26" s="51" t="s">
        <v>10</v>
      </c>
      <c r="I26" s="295">
        <v>1</v>
      </c>
      <c r="J26" s="296" t="s">
        <v>10</v>
      </c>
      <c r="K26" s="116">
        <f>'別紙（運行管理要員人件費詳細）'!DD144</f>
        <v>0</v>
      </c>
      <c r="L26" s="117">
        <f>ROUNDDOWN(G26*I26*K26,0)</f>
        <v>0</v>
      </c>
      <c r="M26" s="58" t="s">
        <v>176</v>
      </c>
      <c r="N26" s="61"/>
    </row>
    <row r="27" spans="1:14" ht="12" customHeight="1" x14ac:dyDescent="0.2">
      <c r="A27" s="2"/>
      <c r="B27" s="142"/>
      <c r="C27" s="274"/>
      <c r="D27" s="53"/>
      <c r="E27" s="53"/>
      <c r="F27" s="54"/>
      <c r="G27" s="145"/>
      <c r="H27" s="145"/>
      <c r="I27" s="293"/>
      <c r="J27" s="294"/>
      <c r="K27" s="120"/>
      <c r="L27" s="119"/>
      <c r="M27" s="122"/>
      <c r="N27" s="123"/>
    </row>
    <row r="28" spans="1:14" ht="12" customHeight="1" x14ac:dyDescent="0.2">
      <c r="A28" s="2"/>
      <c r="B28" s="49">
        <v>11</v>
      </c>
      <c r="C28" s="138" t="s">
        <v>68</v>
      </c>
      <c r="D28" s="42"/>
      <c r="E28" s="42"/>
      <c r="F28" s="272"/>
      <c r="G28" s="50">
        <v>1</v>
      </c>
      <c r="H28" s="51" t="s">
        <v>10</v>
      </c>
      <c r="I28" s="295">
        <v>1</v>
      </c>
      <c r="J28" s="296" t="s">
        <v>10</v>
      </c>
      <c r="K28" s="116">
        <f>'別紙（運行管理要員人件費詳細）'!DN144</f>
        <v>0</v>
      </c>
      <c r="L28" s="117">
        <f>ROUNDDOWN(G28*I28*K28,0)</f>
        <v>0</v>
      </c>
      <c r="M28" s="58" t="s">
        <v>176</v>
      </c>
      <c r="N28" s="61"/>
    </row>
    <row r="29" spans="1:14" ht="12" customHeight="1" x14ac:dyDescent="0.2">
      <c r="A29" s="2"/>
      <c r="B29" s="142"/>
      <c r="C29" s="157"/>
      <c r="D29" s="53"/>
      <c r="E29" s="53"/>
      <c r="F29" s="54"/>
      <c r="G29" s="145"/>
      <c r="H29" s="145"/>
      <c r="I29" s="293"/>
      <c r="J29" s="294"/>
      <c r="K29" s="120"/>
      <c r="L29" s="119"/>
      <c r="M29" s="13"/>
      <c r="N29" s="14"/>
    </row>
    <row r="30" spans="1:14" ht="12" customHeight="1" x14ac:dyDescent="0.2">
      <c r="A30" s="2"/>
      <c r="B30" s="49"/>
      <c r="C30" s="138"/>
      <c r="D30" s="58"/>
      <c r="E30" s="58"/>
      <c r="F30" s="59"/>
      <c r="G30" s="50"/>
      <c r="H30" s="51"/>
      <c r="I30" s="295"/>
      <c r="J30" s="296"/>
      <c r="K30" s="116"/>
      <c r="L30" s="117">
        <f>ROUNDDOWN(G30*I30*K30,0)</f>
        <v>0</v>
      </c>
      <c r="M30" s="15"/>
      <c r="N30" s="16"/>
    </row>
    <row r="31" spans="1:14" ht="12" customHeight="1" x14ac:dyDescent="0.2">
      <c r="A31" s="2"/>
      <c r="B31" s="142"/>
      <c r="C31" s="274"/>
      <c r="D31" s="175"/>
      <c r="E31" s="53"/>
      <c r="F31" s="54"/>
      <c r="G31" s="145"/>
      <c r="H31" s="145"/>
      <c r="I31" s="293"/>
      <c r="J31" s="294"/>
      <c r="K31" s="120"/>
      <c r="L31" s="119"/>
      <c r="M31" s="13"/>
      <c r="N31" s="14"/>
    </row>
    <row r="32" spans="1:14" ht="12" customHeight="1" x14ac:dyDescent="0.2">
      <c r="A32" s="2"/>
      <c r="B32" s="49"/>
      <c r="C32" s="138"/>
      <c r="D32" s="58"/>
      <c r="E32" s="58"/>
      <c r="F32" s="59"/>
      <c r="G32" s="50"/>
      <c r="H32" s="51"/>
      <c r="I32" s="295"/>
      <c r="J32" s="296"/>
      <c r="K32" s="116"/>
      <c r="L32" s="117">
        <f>ROUNDDOWN(G32*I32*K32,0)</f>
        <v>0</v>
      </c>
      <c r="M32" s="58"/>
      <c r="N32" s="16"/>
    </row>
    <row r="33" spans="1:14" ht="12" customHeight="1" x14ac:dyDescent="0.2">
      <c r="A33" s="2"/>
      <c r="B33" s="142"/>
      <c r="C33" s="52"/>
      <c r="D33" s="175"/>
      <c r="E33" s="53"/>
      <c r="F33" s="54"/>
      <c r="G33" s="145"/>
      <c r="H33" s="145"/>
      <c r="I33" s="293"/>
      <c r="J33" s="294"/>
      <c r="K33" s="120"/>
      <c r="L33" s="121"/>
      <c r="M33" s="13"/>
      <c r="N33" s="14"/>
    </row>
    <row r="34" spans="1:14" ht="12" customHeight="1" x14ac:dyDescent="0.2">
      <c r="A34" s="2"/>
      <c r="B34" s="49"/>
      <c r="C34" s="138"/>
      <c r="D34" s="58"/>
      <c r="E34" s="58"/>
      <c r="F34" s="59"/>
      <c r="G34" s="50"/>
      <c r="H34" s="51"/>
      <c r="I34" s="295"/>
      <c r="J34" s="296"/>
      <c r="K34" s="116"/>
      <c r="L34" s="117">
        <f>ROUNDDOWN(G34*K34,0)</f>
        <v>0</v>
      </c>
      <c r="M34" s="15"/>
      <c r="N34" s="16"/>
    </row>
    <row r="35" spans="1:14" ht="12" customHeight="1" x14ac:dyDescent="0.2">
      <c r="A35" s="2"/>
      <c r="B35" s="62"/>
      <c r="C35" s="52"/>
      <c r="D35" s="53"/>
      <c r="E35" s="53"/>
      <c r="F35" s="54"/>
      <c r="G35" s="149"/>
      <c r="H35" s="149"/>
      <c r="I35" s="297"/>
      <c r="J35" s="287"/>
      <c r="K35" s="120"/>
      <c r="L35" s="160"/>
      <c r="M35" s="13"/>
      <c r="N35" s="14"/>
    </row>
    <row r="36" spans="1:14" ht="12" customHeight="1" x14ac:dyDescent="0.2">
      <c r="A36" s="2"/>
      <c r="B36" s="49"/>
      <c r="C36" s="57"/>
      <c r="D36" s="58"/>
      <c r="E36" s="58"/>
      <c r="F36" s="59"/>
      <c r="G36" s="50"/>
      <c r="H36" s="158"/>
      <c r="I36" s="308"/>
      <c r="J36" s="309"/>
      <c r="K36" s="116"/>
      <c r="L36" s="117"/>
      <c r="M36" s="15"/>
      <c r="N36" s="16"/>
    </row>
    <row r="37" spans="1:14" ht="12" customHeight="1" x14ac:dyDescent="0.2">
      <c r="A37" s="2"/>
      <c r="B37" s="62"/>
      <c r="C37" s="157"/>
      <c r="D37" s="53"/>
      <c r="E37" s="53"/>
      <c r="F37" s="54"/>
      <c r="G37" s="149"/>
      <c r="H37" s="149"/>
      <c r="I37" s="297"/>
      <c r="J37" s="287"/>
      <c r="K37" s="284"/>
      <c r="L37" s="121">
        <f>INT(L29*0.9*0.58)</f>
        <v>0</v>
      </c>
      <c r="M37" s="13"/>
      <c r="N37" s="14"/>
    </row>
    <row r="38" spans="1:14" ht="12" customHeight="1" x14ac:dyDescent="0.2">
      <c r="A38" s="2"/>
      <c r="B38" s="49"/>
      <c r="C38" s="138"/>
      <c r="D38" s="58"/>
      <c r="E38" s="161"/>
      <c r="F38" s="59"/>
      <c r="G38" s="50"/>
      <c r="H38" s="50"/>
      <c r="I38" s="295"/>
      <c r="J38" s="288"/>
      <c r="K38" s="285"/>
      <c r="L38" s="117"/>
      <c r="M38" s="17"/>
      <c r="N38" s="16"/>
    </row>
    <row r="39" spans="1:14" ht="12" customHeight="1" x14ac:dyDescent="0.2">
      <c r="A39" s="2"/>
      <c r="B39" s="142"/>
      <c r="C39" s="143"/>
      <c r="D39" s="122"/>
      <c r="E39" s="122"/>
      <c r="F39" s="144"/>
      <c r="G39" s="162"/>
      <c r="H39" s="162"/>
      <c r="I39" s="310"/>
      <c r="J39" s="311"/>
      <c r="K39" s="164"/>
      <c r="L39" s="165"/>
      <c r="M39" s="6"/>
      <c r="N39" s="11"/>
    </row>
    <row r="40" spans="1:14" ht="12" customHeight="1" x14ac:dyDescent="0.2">
      <c r="A40" s="2"/>
      <c r="B40" s="166"/>
      <c r="C40" s="167" t="s">
        <v>11</v>
      </c>
      <c r="D40" s="168"/>
      <c r="E40" s="168"/>
      <c r="F40" s="169"/>
      <c r="G40" s="170"/>
      <c r="H40" s="170"/>
      <c r="I40" s="270"/>
      <c r="J40" s="312"/>
      <c r="K40" s="286"/>
      <c r="L40" s="173">
        <f>SUM(L7:L38)</f>
        <v>0</v>
      </c>
      <c r="M40" s="4"/>
      <c r="N40" s="5"/>
    </row>
    <row r="41" spans="1:14" ht="12" customHeight="1" x14ac:dyDescent="0.2">
      <c r="B41" s="175"/>
      <c r="C41" s="175"/>
      <c r="D41" s="175"/>
      <c r="E41" s="175"/>
      <c r="F41" s="175"/>
      <c r="G41" s="673"/>
      <c r="H41" s="673"/>
      <c r="I41" s="673"/>
      <c r="J41" s="673"/>
      <c r="K41" s="175"/>
      <c r="L41" s="175"/>
      <c r="N41" s="7"/>
    </row>
  </sheetData>
  <dataConsolidate/>
  <mergeCells count="7">
    <mergeCell ref="G41:J41"/>
    <mergeCell ref="G2:N3"/>
    <mergeCell ref="D2:F3"/>
    <mergeCell ref="C4:F4"/>
    <mergeCell ref="G4:H4"/>
    <mergeCell ref="I4:J4"/>
    <mergeCell ref="M4:N4"/>
  </mergeCells>
  <phoneticPr fontId="2"/>
  <pageMargins left="0.70866141732283472" right="0.70866141732283472" top="0.98425196850393704" bottom="0.59055118110236227" header="0.51181102362204722" footer="0.31496062992125984"/>
  <pageSetup paperSize="9" scale="94" orientation="landscape" useFirstPageNumber="1" horizontalDpi="4294967293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0B87B-F3D3-483E-A2E6-AC1DF501E1AC}">
  <dimension ref="A2:O41"/>
  <sheetViews>
    <sheetView view="pageBreakPreview" zoomScale="110" zoomScaleNormal="100" zoomScaleSheetLayoutView="110" workbookViewId="0">
      <selection activeCell="K6" sqref="K6:K29"/>
    </sheetView>
  </sheetViews>
  <sheetFormatPr defaultColWidth="9" defaultRowHeight="12" customHeight="1" x14ac:dyDescent="0.2"/>
  <cols>
    <col min="1" max="1" width="3.33203125" style="1" customWidth="1"/>
    <col min="2" max="2" width="5.33203125" style="1" customWidth="1"/>
    <col min="3" max="6" width="11.6640625" style="1" customWidth="1"/>
    <col min="7" max="8" width="6.6640625" style="35" customWidth="1"/>
    <col min="9" max="10" width="6.6640625" style="114" customWidth="1"/>
    <col min="11" max="11" width="14.33203125" style="1" bestFit="1" customWidth="1"/>
    <col min="12" max="12" width="13.6640625" style="1" customWidth="1"/>
    <col min="13" max="13" width="15.109375" style="1" customWidth="1"/>
    <col min="14" max="14" width="14.44140625" style="1" customWidth="1"/>
    <col min="15" max="15" width="2.33203125" style="1" customWidth="1"/>
    <col min="16" max="16384" width="9" style="1"/>
  </cols>
  <sheetData>
    <row r="2" spans="1:15" ht="12" customHeight="1" x14ac:dyDescent="0.2">
      <c r="B2" s="20"/>
      <c r="C2" s="21"/>
      <c r="D2" s="649" t="s">
        <v>310</v>
      </c>
      <c r="E2" s="649"/>
      <c r="F2" s="649"/>
      <c r="G2" s="667" t="s">
        <v>356</v>
      </c>
      <c r="H2" s="667"/>
      <c r="I2" s="667"/>
      <c r="J2" s="667"/>
      <c r="K2" s="667"/>
      <c r="L2" s="667"/>
      <c r="M2" s="667"/>
      <c r="N2" s="667"/>
      <c r="O2" s="37"/>
    </row>
    <row r="3" spans="1:15" ht="12" customHeight="1" x14ac:dyDescent="0.2">
      <c r="A3" s="2"/>
      <c r="B3" s="22"/>
      <c r="C3" s="21"/>
      <c r="D3" s="650"/>
      <c r="E3" s="650"/>
      <c r="F3" s="650"/>
      <c r="G3" s="668"/>
      <c r="H3" s="668"/>
      <c r="I3" s="668"/>
      <c r="J3" s="668"/>
      <c r="K3" s="668"/>
      <c r="L3" s="668"/>
      <c r="M3" s="668"/>
      <c r="N3" s="668"/>
      <c r="O3" s="37"/>
    </row>
    <row r="4" spans="1:15" s="2" customFormat="1" ht="20.25" customHeight="1" x14ac:dyDescent="0.2">
      <c r="A4" s="3"/>
      <c r="B4" s="18" t="s">
        <v>0</v>
      </c>
      <c r="C4" s="651" t="s">
        <v>1</v>
      </c>
      <c r="D4" s="652"/>
      <c r="E4" s="652"/>
      <c r="F4" s="653"/>
      <c r="G4" s="674" t="s">
        <v>33</v>
      </c>
      <c r="H4" s="675"/>
      <c r="I4" s="676" t="s">
        <v>34</v>
      </c>
      <c r="J4" s="677"/>
      <c r="K4" s="343" t="s">
        <v>4</v>
      </c>
      <c r="L4" s="10" t="s">
        <v>5</v>
      </c>
      <c r="M4" s="652" t="s">
        <v>6</v>
      </c>
      <c r="N4" s="654"/>
    </row>
    <row r="5" spans="1:15" ht="12" customHeight="1" x14ac:dyDescent="0.2">
      <c r="A5" s="3"/>
      <c r="B5" s="130"/>
      <c r="C5" s="131"/>
      <c r="D5" s="132"/>
      <c r="E5" s="132"/>
      <c r="F5" s="133"/>
      <c r="G5" s="134"/>
      <c r="H5" s="134"/>
      <c r="I5" s="289"/>
      <c r="J5" s="290"/>
      <c r="K5" s="135"/>
      <c r="L5" s="136"/>
      <c r="M5" s="8"/>
      <c r="N5" s="34"/>
    </row>
    <row r="6" spans="1:15" ht="12" customHeight="1" x14ac:dyDescent="0.2">
      <c r="A6" s="2"/>
      <c r="B6" s="49"/>
      <c r="C6" s="138" t="s">
        <v>57</v>
      </c>
      <c r="D6" s="58"/>
      <c r="E6" s="58"/>
      <c r="F6" s="59"/>
      <c r="G6" s="139"/>
      <c r="H6" s="139"/>
      <c r="I6" s="291"/>
      <c r="J6" s="292"/>
      <c r="K6" s="140"/>
      <c r="L6" s="141"/>
      <c r="M6" s="15"/>
      <c r="N6" s="19"/>
    </row>
    <row r="7" spans="1:15" ht="12" customHeight="1" x14ac:dyDescent="0.2">
      <c r="A7" s="2"/>
      <c r="B7" s="142"/>
      <c r="C7" s="157"/>
      <c r="D7" s="53"/>
      <c r="E7" s="53"/>
      <c r="F7" s="54"/>
      <c r="G7" s="145"/>
      <c r="H7" s="145"/>
      <c r="I7" s="293"/>
      <c r="J7" s="294"/>
      <c r="K7" s="146"/>
      <c r="L7" s="119"/>
      <c r="M7" s="6"/>
      <c r="N7" s="11"/>
    </row>
    <row r="8" spans="1:15" ht="12" customHeight="1" x14ac:dyDescent="0.2">
      <c r="A8" s="2"/>
      <c r="B8" s="49">
        <v>1</v>
      </c>
      <c r="C8" s="138" t="s">
        <v>71</v>
      </c>
      <c r="D8" s="42"/>
      <c r="E8" s="42"/>
      <c r="F8" s="272"/>
      <c r="G8" s="50">
        <f>'別紙（運行管理要員人件費詳細）'!P143</f>
        <v>5</v>
      </c>
      <c r="H8" s="51" t="s">
        <v>30</v>
      </c>
      <c r="I8" s="295">
        <v>1</v>
      </c>
      <c r="J8" s="296" t="s">
        <v>164</v>
      </c>
      <c r="K8" s="116"/>
      <c r="L8" s="117">
        <f>ROUNDDOWN(G8*I8*K8,0)</f>
        <v>0</v>
      </c>
      <c r="M8" s="670" t="s">
        <v>323</v>
      </c>
      <c r="N8" s="678"/>
    </row>
    <row r="9" spans="1:15" ht="12" customHeight="1" x14ac:dyDescent="0.2">
      <c r="A9" s="2"/>
      <c r="B9" s="142"/>
      <c r="C9" s="157"/>
      <c r="D9" s="53"/>
      <c r="E9" s="53"/>
      <c r="F9" s="54"/>
      <c r="G9" s="145"/>
      <c r="H9" s="145"/>
      <c r="I9" s="293"/>
      <c r="J9" s="294"/>
      <c r="K9" s="146"/>
      <c r="L9" s="119"/>
      <c r="M9" s="6"/>
      <c r="N9" s="11"/>
    </row>
    <row r="10" spans="1:15" ht="12" customHeight="1" x14ac:dyDescent="0.2">
      <c r="A10" s="2"/>
      <c r="B10" s="49">
        <v>2</v>
      </c>
      <c r="C10" s="138" t="s">
        <v>72</v>
      </c>
      <c r="D10" s="42"/>
      <c r="E10" s="42"/>
      <c r="F10" s="272"/>
      <c r="G10" s="50">
        <f>'別紙（運行管理要員人件費詳細）'!Z143</f>
        <v>20</v>
      </c>
      <c r="H10" s="51" t="s">
        <v>30</v>
      </c>
      <c r="I10" s="295">
        <v>1</v>
      </c>
      <c r="J10" s="296" t="s">
        <v>164</v>
      </c>
      <c r="K10" s="116"/>
      <c r="L10" s="117">
        <f>ROUNDDOWN(G10*I10*K10,0)</f>
        <v>0</v>
      </c>
      <c r="M10" s="670" t="s">
        <v>324</v>
      </c>
      <c r="N10" s="678"/>
    </row>
    <row r="11" spans="1:15" ht="12" customHeight="1" x14ac:dyDescent="0.2">
      <c r="A11" s="2"/>
      <c r="B11" s="142"/>
      <c r="C11" s="157"/>
      <c r="D11" s="53"/>
      <c r="E11" s="53"/>
      <c r="F11" s="54"/>
      <c r="G11" s="145"/>
      <c r="H11" s="145"/>
      <c r="I11" s="293"/>
      <c r="J11" s="294"/>
      <c r="K11" s="146"/>
      <c r="L11" s="119"/>
      <c r="M11" s="6"/>
      <c r="N11" s="11"/>
    </row>
    <row r="12" spans="1:15" ht="12" customHeight="1" x14ac:dyDescent="0.2">
      <c r="A12" s="2"/>
      <c r="B12" s="49">
        <v>3</v>
      </c>
      <c r="C12" s="138" t="s">
        <v>73</v>
      </c>
      <c r="D12" s="42"/>
      <c r="E12" s="42"/>
      <c r="F12" s="272"/>
      <c r="G12" s="50">
        <f>'別紙（運行管理要員人件費詳細）'!AJ143</f>
        <v>20</v>
      </c>
      <c r="H12" s="51" t="s">
        <v>30</v>
      </c>
      <c r="I12" s="295">
        <v>1</v>
      </c>
      <c r="J12" s="296" t="s">
        <v>164</v>
      </c>
      <c r="K12" s="116"/>
      <c r="L12" s="117">
        <f>ROUNDDOWN(G12*I12*K12,0)</f>
        <v>0</v>
      </c>
      <c r="M12" s="670" t="s">
        <v>325</v>
      </c>
      <c r="N12" s="678"/>
    </row>
    <row r="13" spans="1:15" ht="12" customHeight="1" x14ac:dyDescent="0.2">
      <c r="A13" s="2"/>
      <c r="B13" s="142"/>
      <c r="C13" s="157"/>
      <c r="D13" s="53"/>
      <c r="E13" s="53"/>
      <c r="F13" s="54"/>
      <c r="G13" s="145"/>
      <c r="H13" s="145"/>
      <c r="I13" s="293"/>
      <c r="J13" s="294"/>
      <c r="K13" s="146"/>
      <c r="L13" s="119"/>
      <c r="M13" s="6"/>
      <c r="N13" s="11"/>
    </row>
    <row r="14" spans="1:15" ht="12" customHeight="1" x14ac:dyDescent="0.2">
      <c r="A14" s="2"/>
      <c r="B14" s="49">
        <v>4</v>
      </c>
      <c r="C14" s="138" t="s">
        <v>74</v>
      </c>
      <c r="D14" s="42"/>
      <c r="E14" s="42"/>
      <c r="F14" s="272"/>
      <c r="G14" s="50">
        <f>'別紙（運行管理要員人件費詳細）'!AT143</f>
        <v>20</v>
      </c>
      <c r="H14" s="51" t="s">
        <v>30</v>
      </c>
      <c r="I14" s="295">
        <v>1</v>
      </c>
      <c r="J14" s="296" t="s">
        <v>164</v>
      </c>
      <c r="K14" s="116"/>
      <c r="L14" s="117">
        <f>ROUNDDOWN(G14*I14*K14,0)</f>
        <v>0</v>
      </c>
      <c r="M14" s="670" t="s">
        <v>326</v>
      </c>
      <c r="N14" s="678"/>
    </row>
    <row r="15" spans="1:15" ht="12" customHeight="1" x14ac:dyDescent="0.2">
      <c r="A15" s="2"/>
      <c r="B15" s="142"/>
      <c r="C15" s="157"/>
      <c r="D15" s="53"/>
      <c r="E15" s="53"/>
      <c r="F15" s="54"/>
      <c r="G15" s="145"/>
      <c r="H15" s="145"/>
      <c r="I15" s="293"/>
      <c r="J15" s="294"/>
      <c r="K15" s="146"/>
      <c r="L15" s="119"/>
      <c r="M15" s="6"/>
      <c r="N15" s="11"/>
    </row>
    <row r="16" spans="1:15" ht="12" customHeight="1" x14ac:dyDescent="0.2">
      <c r="A16" s="2"/>
      <c r="B16" s="49">
        <v>5</v>
      </c>
      <c r="C16" s="138" t="s">
        <v>75</v>
      </c>
      <c r="D16" s="42"/>
      <c r="E16" s="42"/>
      <c r="F16" s="272"/>
      <c r="G16" s="50">
        <f>'別紙（運行管理要員人件費詳細）'!BD143</f>
        <v>21</v>
      </c>
      <c r="H16" s="51" t="s">
        <v>30</v>
      </c>
      <c r="I16" s="295">
        <v>1</v>
      </c>
      <c r="J16" s="296" t="s">
        <v>164</v>
      </c>
      <c r="K16" s="116"/>
      <c r="L16" s="117">
        <f>ROUNDDOWN(G16*I16*K16,0)</f>
        <v>0</v>
      </c>
      <c r="M16" s="670" t="s">
        <v>327</v>
      </c>
      <c r="N16" s="678"/>
    </row>
    <row r="17" spans="1:14" ht="12" customHeight="1" x14ac:dyDescent="0.2">
      <c r="A17" s="2"/>
      <c r="B17" s="142"/>
      <c r="C17" s="157"/>
      <c r="D17" s="53"/>
      <c r="E17" s="53"/>
      <c r="F17" s="54"/>
      <c r="G17" s="145"/>
      <c r="H17" s="145"/>
      <c r="I17" s="293"/>
      <c r="J17" s="294"/>
      <c r="K17" s="146"/>
      <c r="L17" s="119"/>
      <c r="M17" s="6"/>
      <c r="N17" s="11"/>
    </row>
    <row r="18" spans="1:14" ht="12" customHeight="1" x14ac:dyDescent="0.2">
      <c r="A18" s="2"/>
      <c r="B18" s="49">
        <v>6</v>
      </c>
      <c r="C18" s="138" t="s">
        <v>76</v>
      </c>
      <c r="D18" s="42"/>
      <c r="E18" s="42"/>
      <c r="F18" s="272"/>
      <c r="G18" s="50">
        <f>'別紙（運行管理要員人件費詳細）'!BN143</f>
        <v>7</v>
      </c>
      <c r="H18" s="51" t="s">
        <v>30</v>
      </c>
      <c r="I18" s="295">
        <v>1</v>
      </c>
      <c r="J18" s="296" t="s">
        <v>164</v>
      </c>
      <c r="K18" s="116"/>
      <c r="L18" s="117">
        <f>ROUNDDOWN(G18*I18*K18,0)</f>
        <v>0</v>
      </c>
      <c r="M18" s="670" t="s">
        <v>328</v>
      </c>
      <c r="N18" s="678"/>
    </row>
    <row r="19" spans="1:14" ht="12" customHeight="1" x14ac:dyDescent="0.2">
      <c r="A19" s="2"/>
      <c r="B19" s="142"/>
      <c r="C19" s="157"/>
      <c r="D19" s="53"/>
      <c r="E19" s="53"/>
      <c r="F19" s="54"/>
      <c r="G19" s="145"/>
      <c r="H19" s="145"/>
      <c r="I19" s="293"/>
      <c r="J19" s="294"/>
      <c r="K19" s="146"/>
      <c r="L19" s="119"/>
      <c r="M19" s="6"/>
      <c r="N19" s="11"/>
    </row>
    <row r="20" spans="1:14" ht="12" customHeight="1" x14ac:dyDescent="0.2">
      <c r="A20" s="2"/>
      <c r="B20" s="49">
        <v>7</v>
      </c>
      <c r="C20" s="138" t="s">
        <v>70</v>
      </c>
      <c r="D20" s="42"/>
      <c r="E20" s="42"/>
      <c r="F20" s="272"/>
      <c r="G20" s="50">
        <f>'別紙（運行管理要員人件費詳細）'!BX143</f>
        <v>29</v>
      </c>
      <c r="H20" s="51" t="s">
        <v>30</v>
      </c>
      <c r="I20" s="295">
        <v>1</v>
      </c>
      <c r="J20" s="296" t="s">
        <v>164</v>
      </c>
      <c r="K20" s="116"/>
      <c r="L20" s="117">
        <f>ROUNDDOWN(G20*I20*K20,0)</f>
        <v>0</v>
      </c>
      <c r="M20" s="670" t="s">
        <v>329</v>
      </c>
      <c r="N20" s="678"/>
    </row>
    <row r="21" spans="1:14" ht="12" customHeight="1" x14ac:dyDescent="0.2">
      <c r="A21" s="2"/>
      <c r="B21" s="142"/>
      <c r="C21" s="157"/>
      <c r="D21" s="53"/>
      <c r="E21" s="53"/>
      <c r="F21" s="54"/>
      <c r="G21" s="145"/>
      <c r="H21" s="145"/>
      <c r="I21" s="293"/>
      <c r="J21" s="294"/>
      <c r="K21" s="146"/>
      <c r="L21" s="119"/>
      <c r="M21" s="6"/>
      <c r="N21" s="11"/>
    </row>
    <row r="22" spans="1:14" ht="12" customHeight="1" x14ac:dyDescent="0.2">
      <c r="A22" s="2"/>
      <c r="B22" s="49">
        <v>8</v>
      </c>
      <c r="C22" s="138" t="s">
        <v>77</v>
      </c>
      <c r="D22" s="42"/>
      <c r="E22" s="42"/>
      <c r="F22" s="272"/>
      <c r="G22" s="50">
        <f>'別紙（運行管理要員人件費詳細）'!CH143</f>
        <v>36</v>
      </c>
      <c r="H22" s="51" t="s">
        <v>30</v>
      </c>
      <c r="I22" s="295">
        <v>1</v>
      </c>
      <c r="J22" s="296" t="s">
        <v>164</v>
      </c>
      <c r="K22" s="116"/>
      <c r="L22" s="117">
        <f>ROUNDDOWN(G22*K22,0)</f>
        <v>0</v>
      </c>
      <c r="M22" s="670" t="s">
        <v>330</v>
      </c>
      <c r="N22" s="678"/>
    </row>
    <row r="23" spans="1:14" ht="12" customHeight="1" x14ac:dyDescent="0.2">
      <c r="A23" s="2"/>
      <c r="B23" s="142"/>
      <c r="C23" s="157"/>
      <c r="D23" s="53"/>
      <c r="E23" s="53"/>
      <c r="F23" s="54"/>
      <c r="G23" s="145"/>
      <c r="H23" s="145"/>
      <c r="I23" s="293"/>
      <c r="J23" s="294"/>
      <c r="K23" s="146"/>
      <c r="L23" s="119"/>
      <c r="M23" s="6"/>
      <c r="N23" s="11"/>
    </row>
    <row r="24" spans="1:14" ht="12" customHeight="1" x14ac:dyDescent="0.2">
      <c r="A24" s="2"/>
      <c r="B24" s="49">
        <v>9</v>
      </c>
      <c r="C24" s="138" t="s">
        <v>78</v>
      </c>
      <c r="D24" s="42"/>
      <c r="E24" s="42"/>
      <c r="F24" s="272"/>
      <c r="G24" s="50">
        <f>'別紙（運行管理要員人件費詳細）'!CR143</f>
        <v>25</v>
      </c>
      <c r="H24" s="51" t="s">
        <v>30</v>
      </c>
      <c r="I24" s="295">
        <v>1</v>
      </c>
      <c r="J24" s="296" t="s">
        <v>164</v>
      </c>
      <c r="K24" s="116"/>
      <c r="L24" s="117">
        <f>ROUNDDOWN(G24*K24,0)</f>
        <v>0</v>
      </c>
      <c r="M24" s="670" t="s">
        <v>331</v>
      </c>
      <c r="N24" s="678"/>
    </row>
    <row r="25" spans="1:14" ht="12" customHeight="1" x14ac:dyDescent="0.2">
      <c r="A25" s="2"/>
      <c r="B25" s="142"/>
      <c r="C25" s="157"/>
      <c r="D25" s="53"/>
      <c r="E25" s="53"/>
      <c r="F25" s="54"/>
      <c r="G25" s="145"/>
      <c r="H25" s="145"/>
      <c r="I25" s="293"/>
      <c r="J25" s="294"/>
      <c r="K25" s="146"/>
      <c r="L25" s="119"/>
      <c r="M25" s="6"/>
      <c r="N25" s="11"/>
    </row>
    <row r="26" spans="1:14" ht="12" customHeight="1" x14ac:dyDescent="0.2">
      <c r="A26" s="2"/>
      <c r="B26" s="49">
        <v>10</v>
      </c>
      <c r="C26" s="138" t="s">
        <v>79</v>
      </c>
      <c r="D26" s="42"/>
      <c r="E26" s="42"/>
      <c r="F26" s="272"/>
      <c r="G26" s="50">
        <f>'別紙（運行管理要員人件費詳細）'!DB143</f>
        <v>16</v>
      </c>
      <c r="H26" s="51" t="s">
        <v>30</v>
      </c>
      <c r="I26" s="295">
        <v>1</v>
      </c>
      <c r="J26" s="296" t="s">
        <v>164</v>
      </c>
      <c r="K26" s="116"/>
      <c r="L26" s="117">
        <f>ROUNDDOWN(G26*K26,0)</f>
        <v>0</v>
      </c>
      <c r="M26" s="670" t="s">
        <v>332</v>
      </c>
      <c r="N26" s="678"/>
    </row>
    <row r="27" spans="1:14" ht="12" customHeight="1" x14ac:dyDescent="0.2">
      <c r="A27" s="2"/>
      <c r="B27" s="142"/>
      <c r="C27" s="157"/>
      <c r="D27" s="53"/>
      <c r="E27" s="53"/>
      <c r="F27" s="54"/>
      <c r="G27" s="145"/>
      <c r="H27" s="145"/>
      <c r="I27" s="293"/>
      <c r="J27" s="294"/>
      <c r="K27" s="146"/>
      <c r="L27" s="119"/>
      <c r="M27" s="6"/>
      <c r="N27" s="11"/>
    </row>
    <row r="28" spans="1:14" ht="12" customHeight="1" x14ac:dyDescent="0.2">
      <c r="A28" s="2"/>
      <c r="B28" s="49">
        <v>11</v>
      </c>
      <c r="C28" s="138" t="s">
        <v>80</v>
      </c>
      <c r="D28" s="42"/>
      <c r="E28" s="42"/>
      <c r="F28" s="272"/>
      <c r="G28" s="50">
        <f>'別紙（運行管理要員人件費詳細）'!DL143</f>
        <v>16</v>
      </c>
      <c r="H28" s="51" t="s">
        <v>30</v>
      </c>
      <c r="I28" s="295">
        <v>1</v>
      </c>
      <c r="J28" s="296" t="s">
        <v>164</v>
      </c>
      <c r="K28" s="116"/>
      <c r="L28" s="117">
        <f>ROUNDDOWN(G28*K28,0)</f>
        <v>0</v>
      </c>
      <c r="M28" s="670" t="s">
        <v>333</v>
      </c>
      <c r="N28" s="678"/>
    </row>
    <row r="29" spans="1:14" ht="12" customHeight="1" x14ac:dyDescent="0.2">
      <c r="A29" s="2"/>
      <c r="B29" s="210"/>
      <c r="C29" s="275"/>
      <c r="D29" s="53"/>
      <c r="E29" s="53"/>
      <c r="F29" s="54"/>
      <c r="G29" s="145"/>
      <c r="H29" s="145"/>
      <c r="I29" s="293"/>
      <c r="J29" s="294"/>
      <c r="K29" s="120"/>
      <c r="L29" s="121">
        <f>SUM(L5,L6,L9,L11,L13,L15)</f>
        <v>0</v>
      </c>
      <c r="M29" s="53"/>
      <c r="N29" s="14"/>
    </row>
    <row r="30" spans="1:14" ht="12" customHeight="1" x14ac:dyDescent="0.2">
      <c r="A30" s="2"/>
      <c r="B30" s="217"/>
      <c r="C30" s="175"/>
      <c r="D30" s="42"/>
      <c r="E30" s="42"/>
      <c r="F30" s="272"/>
      <c r="G30" s="50"/>
      <c r="H30" s="51"/>
      <c r="I30" s="295"/>
      <c r="J30" s="296"/>
      <c r="K30" s="116"/>
      <c r="L30" s="250"/>
      <c r="M30" s="15"/>
      <c r="N30" s="16"/>
    </row>
    <row r="31" spans="1:14" ht="12" customHeight="1" x14ac:dyDescent="0.2">
      <c r="A31" s="2"/>
      <c r="B31" s="62"/>
      <c r="C31" s="157"/>
      <c r="D31" s="53"/>
      <c r="E31" s="53"/>
      <c r="F31" s="54"/>
      <c r="G31" s="55"/>
      <c r="H31" s="55"/>
      <c r="I31" s="304"/>
      <c r="J31" s="305"/>
      <c r="K31" s="120"/>
      <c r="L31" s="121"/>
      <c r="M31" s="13"/>
      <c r="N31" s="14"/>
    </row>
    <row r="32" spans="1:14" ht="12" customHeight="1" x14ac:dyDescent="0.2">
      <c r="A32" s="2"/>
      <c r="B32" s="49"/>
      <c r="C32" s="57"/>
      <c r="D32" s="58"/>
      <c r="E32" s="58"/>
      <c r="F32" s="59"/>
      <c r="G32" s="60"/>
      <c r="H32" s="64"/>
      <c r="I32" s="306"/>
      <c r="J32" s="307"/>
      <c r="K32" s="116"/>
      <c r="L32" s="117"/>
      <c r="M32" s="15"/>
      <c r="N32" s="16"/>
    </row>
    <row r="33" spans="1:14" ht="12" customHeight="1" x14ac:dyDescent="0.2">
      <c r="A33" s="2"/>
      <c r="B33" s="62"/>
      <c r="C33" s="52"/>
      <c r="D33" s="175"/>
      <c r="E33" s="53"/>
      <c r="F33" s="54"/>
      <c r="G33" s="55"/>
      <c r="H33" s="55"/>
      <c r="I33" s="304"/>
      <c r="J33" s="305"/>
      <c r="K33" s="120"/>
      <c r="L33" s="121"/>
      <c r="M33" s="13"/>
      <c r="N33" s="14"/>
    </row>
    <row r="34" spans="1:14" ht="12" customHeight="1" x14ac:dyDescent="0.2">
      <c r="A34" s="2"/>
      <c r="B34" s="49"/>
      <c r="C34" s="57"/>
      <c r="D34" s="58"/>
      <c r="E34" s="58"/>
      <c r="F34" s="59"/>
      <c r="G34" s="50"/>
      <c r="H34" s="158"/>
      <c r="I34" s="308"/>
      <c r="J34" s="309"/>
      <c r="K34" s="116"/>
      <c r="L34" s="117"/>
      <c r="M34" s="15"/>
      <c r="N34" s="16"/>
    </row>
    <row r="35" spans="1:14" ht="12" customHeight="1" x14ac:dyDescent="0.2">
      <c r="A35" s="2"/>
      <c r="B35" s="62"/>
      <c r="C35" s="52"/>
      <c r="D35" s="53"/>
      <c r="E35" s="53"/>
      <c r="F35" s="54"/>
      <c r="G35" s="149"/>
      <c r="H35" s="149"/>
      <c r="I35" s="297"/>
      <c r="J35" s="287"/>
      <c r="K35" s="120"/>
      <c r="L35" s="160"/>
      <c r="M35" s="13"/>
      <c r="N35" s="14"/>
    </row>
    <row r="36" spans="1:14" ht="12" customHeight="1" x14ac:dyDescent="0.2">
      <c r="A36" s="2"/>
      <c r="B36" s="49"/>
      <c r="C36" s="57"/>
      <c r="D36" s="58"/>
      <c r="E36" s="58"/>
      <c r="F36" s="59"/>
      <c r="G36" s="50"/>
      <c r="H36" s="158"/>
      <c r="I36" s="308"/>
      <c r="J36" s="309"/>
      <c r="K36" s="116"/>
      <c r="L36" s="117"/>
      <c r="M36" s="15"/>
      <c r="N36" s="16"/>
    </row>
    <row r="37" spans="1:14" ht="12" customHeight="1" x14ac:dyDescent="0.2">
      <c r="A37" s="2"/>
      <c r="B37" s="62"/>
      <c r="C37" s="157"/>
      <c r="D37" s="53"/>
      <c r="E37" s="53"/>
      <c r="F37" s="54"/>
      <c r="G37" s="149"/>
      <c r="H37" s="149"/>
      <c r="I37" s="297"/>
      <c r="J37" s="287"/>
      <c r="K37" s="284"/>
      <c r="L37" s="121">
        <f>INT(L29*0.9*0.58)</f>
        <v>0</v>
      </c>
      <c r="M37" s="13"/>
      <c r="N37" s="14"/>
    </row>
    <row r="38" spans="1:14" ht="12" customHeight="1" x14ac:dyDescent="0.2">
      <c r="A38" s="2"/>
      <c r="B38" s="49"/>
      <c r="C38" s="138"/>
      <c r="D38" s="58"/>
      <c r="E38" s="161"/>
      <c r="F38" s="59"/>
      <c r="G38" s="50"/>
      <c r="H38" s="50"/>
      <c r="I38" s="295"/>
      <c r="J38" s="288"/>
      <c r="K38" s="285"/>
      <c r="L38" s="117"/>
      <c r="M38" s="17"/>
      <c r="N38" s="16"/>
    </row>
    <row r="39" spans="1:14" ht="12" customHeight="1" x14ac:dyDescent="0.2">
      <c r="A39" s="2"/>
      <c r="B39" s="142"/>
      <c r="C39" s="143"/>
      <c r="D39" s="122"/>
      <c r="E39" s="122"/>
      <c r="F39" s="144"/>
      <c r="G39" s="162"/>
      <c r="H39" s="162"/>
      <c r="I39" s="310"/>
      <c r="J39" s="311"/>
      <c r="K39" s="164"/>
      <c r="L39" s="165"/>
      <c r="M39" s="6"/>
      <c r="N39" s="11"/>
    </row>
    <row r="40" spans="1:14" ht="12" customHeight="1" x14ac:dyDescent="0.2">
      <c r="A40" s="2"/>
      <c r="B40" s="166"/>
      <c r="C40" s="167"/>
      <c r="D40" s="168" t="s">
        <v>11</v>
      </c>
      <c r="E40" s="168"/>
      <c r="F40" s="169"/>
      <c r="G40" s="170">
        <f>SUM(G7:G28)</f>
        <v>215</v>
      </c>
      <c r="H40" s="170" t="s">
        <v>30</v>
      </c>
      <c r="I40" s="270">
        <v>1</v>
      </c>
      <c r="J40" s="312" t="s">
        <v>164</v>
      </c>
      <c r="K40" s="286">
        <v>10000</v>
      </c>
      <c r="L40" s="173">
        <f>SUM(L8:L38)</f>
        <v>0</v>
      </c>
      <c r="M40" s="4"/>
      <c r="N40" s="5"/>
    </row>
    <row r="41" spans="1:14" ht="12" customHeight="1" x14ac:dyDescent="0.2">
      <c r="B41" s="175"/>
      <c r="C41" s="175"/>
      <c r="D41" s="175"/>
      <c r="E41" s="175"/>
      <c r="F41" s="175"/>
      <c r="G41" s="673"/>
      <c r="H41" s="673"/>
      <c r="I41" s="673"/>
      <c r="J41" s="673"/>
      <c r="K41" s="175"/>
      <c r="L41" s="175"/>
      <c r="N41" s="7"/>
    </row>
  </sheetData>
  <dataConsolidate/>
  <mergeCells count="18">
    <mergeCell ref="D2:F3"/>
    <mergeCell ref="G2:N3"/>
    <mergeCell ref="C4:F4"/>
    <mergeCell ref="G4:H4"/>
    <mergeCell ref="I4:J4"/>
    <mergeCell ref="M4:N4"/>
    <mergeCell ref="M26:N26"/>
    <mergeCell ref="M28:N28"/>
    <mergeCell ref="G41:J41"/>
    <mergeCell ref="M8:N8"/>
    <mergeCell ref="M10:N10"/>
    <mergeCell ref="M12:N12"/>
    <mergeCell ref="M14:N14"/>
    <mergeCell ref="M16:N16"/>
    <mergeCell ref="M18:N18"/>
    <mergeCell ref="M20:N20"/>
    <mergeCell ref="M22:N22"/>
    <mergeCell ref="M24:N24"/>
  </mergeCells>
  <phoneticPr fontId="2"/>
  <pageMargins left="0.70866141732283472" right="0.70866141732283472" top="0.98425196850393704" bottom="0.59055118110236227" header="0.51181102362204722" footer="0.31496062992125984"/>
  <pageSetup paperSize="9" scale="94" orientation="landscape" useFirstPageNumber="1" horizontalDpi="4294967293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DAB8D-08CE-1A48-B9F4-07493B1BBA2A}">
  <dimension ref="A2:O41"/>
  <sheetViews>
    <sheetView view="pageBreakPreview" zoomScale="115" zoomScaleNormal="100" zoomScaleSheetLayoutView="115" workbookViewId="0">
      <selection activeCell="K6" sqref="K6:K17"/>
    </sheetView>
  </sheetViews>
  <sheetFormatPr defaultColWidth="9" defaultRowHeight="12" customHeight="1" x14ac:dyDescent="0.2"/>
  <cols>
    <col min="1" max="1" width="3.33203125" style="1" customWidth="1"/>
    <col min="2" max="2" width="5.33203125" style="1" customWidth="1"/>
    <col min="3" max="6" width="11.6640625" style="1" customWidth="1"/>
    <col min="7" max="8" width="6.6640625" style="35" customWidth="1"/>
    <col min="9" max="10" width="6.6640625" style="114" customWidth="1"/>
    <col min="11" max="11" width="14.33203125" style="1" bestFit="1" customWidth="1"/>
    <col min="12" max="12" width="13.6640625" style="1" customWidth="1"/>
    <col min="13" max="13" width="15.109375" style="1" customWidth="1"/>
    <col min="14" max="14" width="14.44140625" style="1" customWidth="1"/>
    <col min="15" max="15" width="2.33203125" style="1" customWidth="1"/>
    <col min="16" max="16384" width="9" style="1"/>
  </cols>
  <sheetData>
    <row r="2" spans="1:15" ht="12" customHeight="1" x14ac:dyDescent="0.2">
      <c r="B2" s="20"/>
      <c r="C2" s="21"/>
      <c r="D2" s="649" t="s">
        <v>310</v>
      </c>
      <c r="E2" s="649"/>
      <c r="F2" s="649"/>
      <c r="G2" s="667" t="s">
        <v>238</v>
      </c>
      <c r="H2" s="667"/>
      <c r="I2" s="667"/>
      <c r="J2" s="667"/>
      <c r="K2" s="667"/>
      <c r="L2" s="667"/>
      <c r="M2" s="667"/>
      <c r="N2" s="667"/>
      <c r="O2" s="37"/>
    </row>
    <row r="3" spans="1:15" ht="12" customHeight="1" x14ac:dyDescent="0.2">
      <c r="A3" s="2"/>
      <c r="B3" s="22"/>
      <c r="C3" s="21"/>
      <c r="D3" s="650"/>
      <c r="E3" s="650"/>
      <c r="F3" s="650"/>
      <c r="G3" s="668"/>
      <c r="H3" s="668"/>
      <c r="I3" s="668"/>
      <c r="J3" s="668"/>
      <c r="K3" s="668"/>
      <c r="L3" s="668"/>
      <c r="M3" s="668"/>
      <c r="N3" s="668"/>
      <c r="O3" s="37"/>
    </row>
    <row r="4" spans="1:15" s="2" customFormat="1" ht="20.25" customHeight="1" x14ac:dyDescent="0.2">
      <c r="A4" s="3"/>
      <c r="B4" s="18" t="s">
        <v>0</v>
      </c>
      <c r="C4" s="651" t="s">
        <v>1</v>
      </c>
      <c r="D4" s="652"/>
      <c r="E4" s="652"/>
      <c r="F4" s="653"/>
      <c r="G4" s="674" t="s">
        <v>33</v>
      </c>
      <c r="H4" s="675"/>
      <c r="I4" s="676" t="s">
        <v>34</v>
      </c>
      <c r="J4" s="677"/>
      <c r="K4" s="9" t="s">
        <v>4</v>
      </c>
      <c r="L4" s="10" t="s">
        <v>5</v>
      </c>
      <c r="M4" s="652" t="s">
        <v>6</v>
      </c>
      <c r="N4" s="654"/>
    </row>
    <row r="5" spans="1:15" ht="12" customHeight="1" x14ac:dyDescent="0.2">
      <c r="A5" s="3"/>
      <c r="B5" s="130"/>
      <c r="C5" s="131"/>
      <c r="D5" s="132"/>
      <c r="E5" s="132"/>
      <c r="F5" s="133"/>
      <c r="G5" s="134"/>
      <c r="H5" s="134"/>
      <c r="I5" s="289"/>
      <c r="J5" s="290"/>
      <c r="K5" s="261"/>
      <c r="L5" s="262"/>
      <c r="M5" s="8"/>
      <c r="N5" s="34"/>
    </row>
    <row r="6" spans="1:15" ht="12" customHeight="1" x14ac:dyDescent="0.2">
      <c r="A6" s="2"/>
      <c r="B6" s="49"/>
      <c r="C6" s="138" t="s">
        <v>288</v>
      </c>
      <c r="D6" s="58"/>
      <c r="E6" s="58"/>
      <c r="F6" s="59"/>
      <c r="G6" s="139"/>
      <c r="H6" s="139"/>
      <c r="I6" s="291"/>
      <c r="J6" s="292"/>
      <c r="K6" s="263"/>
      <c r="L6" s="264"/>
      <c r="M6" s="15"/>
      <c r="N6" s="19"/>
    </row>
    <row r="7" spans="1:15" ht="12" customHeight="1" x14ac:dyDescent="0.2">
      <c r="A7" s="2"/>
      <c r="B7" s="142"/>
      <c r="C7" s="691"/>
      <c r="D7" s="692"/>
      <c r="E7" s="692"/>
      <c r="F7" s="693"/>
      <c r="G7" s="145"/>
      <c r="H7" s="145"/>
      <c r="I7" s="293"/>
      <c r="J7" s="294"/>
      <c r="K7" s="159"/>
      <c r="L7" s="265"/>
      <c r="M7" s="6"/>
      <c r="N7" s="11"/>
    </row>
    <row r="8" spans="1:15" ht="12" customHeight="1" x14ac:dyDescent="0.2">
      <c r="A8" s="2"/>
      <c r="B8" s="49">
        <v>1</v>
      </c>
      <c r="C8" s="670" t="s">
        <v>239</v>
      </c>
      <c r="D8" s="671"/>
      <c r="E8" s="671"/>
      <c r="F8" s="672"/>
      <c r="G8" s="50">
        <v>200</v>
      </c>
      <c r="H8" s="51" t="s">
        <v>104</v>
      </c>
      <c r="I8" s="295">
        <v>1</v>
      </c>
      <c r="J8" s="296" t="s">
        <v>10</v>
      </c>
      <c r="K8" s="115"/>
      <c r="L8" s="223">
        <f>ROUNDDOWN(G8*I8*K8,0)</f>
        <v>0</v>
      </c>
      <c r="M8" s="58" t="s">
        <v>463</v>
      </c>
      <c r="N8" s="16"/>
    </row>
    <row r="9" spans="1:15" ht="12" customHeight="1" x14ac:dyDescent="0.2">
      <c r="A9" s="2"/>
      <c r="B9" s="142"/>
      <c r="C9" s="147"/>
      <c r="D9" s="40"/>
      <c r="E9" s="40"/>
      <c r="F9" s="148"/>
      <c r="G9" s="145"/>
      <c r="H9" s="145"/>
      <c r="I9" s="293"/>
      <c r="J9" s="294"/>
      <c r="K9" s="155"/>
      <c r="L9" s="265"/>
      <c r="M9" s="13"/>
      <c r="N9" s="14"/>
    </row>
    <row r="10" spans="1:15" ht="12" customHeight="1" x14ac:dyDescent="0.2">
      <c r="A10" s="2"/>
      <c r="B10" s="49">
        <v>2</v>
      </c>
      <c r="C10" s="670" t="s">
        <v>240</v>
      </c>
      <c r="D10" s="671"/>
      <c r="E10" s="671"/>
      <c r="F10" s="672"/>
      <c r="G10" s="50">
        <v>1</v>
      </c>
      <c r="H10" s="51" t="s">
        <v>10</v>
      </c>
      <c r="I10" s="295">
        <v>1</v>
      </c>
      <c r="J10" s="296" t="s">
        <v>10</v>
      </c>
      <c r="K10" s="115"/>
      <c r="L10" s="223">
        <f>ROUNDDOWN(G10*I10*K10,0)</f>
        <v>0</v>
      </c>
      <c r="M10" s="682"/>
      <c r="N10" s="683"/>
    </row>
    <row r="11" spans="1:15" ht="12" customHeight="1" x14ac:dyDescent="0.2">
      <c r="A11" s="2"/>
      <c r="B11" s="142"/>
      <c r="C11" s="45"/>
      <c r="D11" s="38"/>
      <c r="E11" s="38"/>
      <c r="F11" s="152"/>
      <c r="G11" s="145"/>
      <c r="H11" s="145"/>
      <c r="I11" s="293"/>
      <c r="J11" s="294"/>
      <c r="K11" s="155"/>
      <c r="L11" s="265"/>
      <c r="M11" s="13"/>
      <c r="N11" s="12"/>
    </row>
    <row r="12" spans="1:15" ht="12" customHeight="1" x14ac:dyDescent="0.2">
      <c r="A12" s="2"/>
      <c r="B12" s="49">
        <v>3</v>
      </c>
      <c r="C12" s="670" t="s">
        <v>241</v>
      </c>
      <c r="D12" s="671"/>
      <c r="E12" s="671"/>
      <c r="F12" s="672"/>
      <c r="G12" s="50">
        <v>1</v>
      </c>
      <c r="H12" s="51" t="s">
        <v>10</v>
      </c>
      <c r="I12" s="295">
        <v>1</v>
      </c>
      <c r="J12" s="296" t="s">
        <v>10</v>
      </c>
      <c r="K12" s="115"/>
      <c r="L12" s="223">
        <f>ROUNDDOWN(G12*I12*K12,0)</f>
        <v>0</v>
      </c>
      <c r="M12" s="15"/>
      <c r="N12" s="16"/>
    </row>
    <row r="13" spans="1:15" ht="12" customHeight="1" x14ac:dyDescent="0.2">
      <c r="A13" s="2"/>
      <c r="B13" s="142"/>
      <c r="C13" s="147"/>
      <c r="D13" s="40"/>
      <c r="E13" s="40"/>
      <c r="F13" s="148"/>
      <c r="G13" s="145"/>
      <c r="H13" s="145"/>
      <c r="I13" s="293"/>
      <c r="J13" s="294"/>
      <c r="K13" s="155"/>
      <c r="L13" s="265"/>
      <c r="M13" s="13"/>
      <c r="N13" s="14"/>
    </row>
    <row r="14" spans="1:15" ht="12" customHeight="1" x14ac:dyDescent="0.2">
      <c r="A14" s="2"/>
      <c r="B14" s="49">
        <v>4</v>
      </c>
      <c r="C14" s="670" t="s">
        <v>242</v>
      </c>
      <c r="D14" s="671"/>
      <c r="E14" s="671"/>
      <c r="F14" s="672"/>
      <c r="G14" s="50">
        <v>1</v>
      </c>
      <c r="H14" s="51" t="s">
        <v>10</v>
      </c>
      <c r="I14" s="295">
        <v>1</v>
      </c>
      <c r="J14" s="296" t="s">
        <v>10</v>
      </c>
      <c r="K14" s="115"/>
      <c r="L14" s="223">
        <f>ROUNDDOWN(G14*I14*K14,0)</f>
        <v>0</v>
      </c>
      <c r="M14" s="15"/>
      <c r="N14" s="16"/>
    </row>
    <row r="15" spans="1:15" ht="12" customHeight="1" x14ac:dyDescent="0.2">
      <c r="A15" s="2"/>
      <c r="B15" s="142"/>
      <c r="C15" s="45"/>
      <c r="D15" s="38"/>
      <c r="E15" s="38"/>
      <c r="F15" s="152"/>
      <c r="G15" s="145"/>
      <c r="H15" s="145"/>
      <c r="I15" s="293"/>
      <c r="J15" s="294"/>
      <c r="K15" s="155"/>
      <c r="L15" s="265"/>
      <c r="M15" s="13"/>
      <c r="N15" s="14"/>
    </row>
    <row r="16" spans="1:15" ht="12" customHeight="1" x14ac:dyDescent="0.2">
      <c r="A16" s="2"/>
      <c r="B16" s="49">
        <v>5</v>
      </c>
      <c r="C16" s="670" t="s">
        <v>243</v>
      </c>
      <c r="D16" s="671"/>
      <c r="E16" s="671"/>
      <c r="F16" s="672"/>
      <c r="G16" s="50">
        <v>1</v>
      </c>
      <c r="H16" s="51" t="s">
        <v>10</v>
      </c>
      <c r="I16" s="295">
        <v>1</v>
      </c>
      <c r="J16" s="296" t="s">
        <v>10</v>
      </c>
      <c r="K16" s="115"/>
      <c r="L16" s="223">
        <f>ROUNDDOWN(G16*I16*K16,0)</f>
        <v>0</v>
      </c>
      <c r="M16" s="680"/>
      <c r="N16" s="681"/>
    </row>
    <row r="17" spans="1:14" ht="12" customHeight="1" x14ac:dyDescent="0.2">
      <c r="A17" s="2"/>
      <c r="B17" s="142"/>
      <c r="C17" s="147"/>
      <c r="D17" s="40"/>
      <c r="E17" s="40"/>
      <c r="F17" s="148"/>
      <c r="G17" s="145"/>
      <c r="H17" s="145"/>
      <c r="I17" s="293"/>
      <c r="J17" s="294"/>
      <c r="K17" s="155"/>
      <c r="L17" s="265"/>
      <c r="M17" s="13"/>
      <c r="N17" s="14"/>
    </row>
    <row r="18" spans="1:14" ht="12" customHeight="1" x14ac:dyDescent="0.2">
      <c r="A18" s="2"/>
      <c r="B18" s="49"/>
      <c r="C18" s="670"/>
      <c r="D18" s="671"/>
      <c r="E18" s="671"/>
      <c r="F18" s="672"/>
      <c r="G18" s="50"/>
      <c r="H18" s="51"/>
      <c r="I18" s="295"/>
      <c r="J18" s="296"/>
      <c r="K18" s="115"/>
      <c r="L18" s="223">
        <f>ROUNDDOWN(G18*I18*K18,0)</f>
        <v>0</v>
      </c>
      <c r="M18" s="682"/>
      <c r="N18" s="683"/>
    </row>
    <row r="19" spans="1:14" ht="12" customHeight="1" x14ac:dyDescent="0.2">
      <c r="A19" s="2"/>
      <c r="B19" s="142"/>
      <c r="C19" s="45"/>
      <c r="D19" s="38"/>
      <c r="E19" s="38"/>
      <c r="F19" s="152"/>
      <c r="G19" s="145"/>
      <c r="H19" s="145"/>
      <c r="I19" s="293"/>
      <c r="J19" s="294"/>
      <c r="K19" s="155"/>
      <c r="L19" s="265"/>
      <c r="M19" s="25"/>
      <c r="N19" s="26"/>
    </row>
    <row r="20" spans="1:14" ht="12" customHeight="1" x14ac:dyDescent="0.2">
      <c r="A20" s="2"/>
      <c r="B20" s="49"/>
      <c r="C20" s="670"/>
      <c r="D20" s="671"/>
      <c r="E20" s="671"/>
      <c r="F20" s="672"/>
      <c r="G20" s="50"/>
      <c r="H20" s="51"/>
      <c r="I20" s="295"/>
      <c r="J20" s="296"/>
      <c r="K20" s="115"/>
      <c r="L20" s="223">
        <f>ROUNDDOWN(G20*I20*K20,0)</f>
        <v>0</v>
      </c>
      <c r="M20" s="680"/>
      <c r="N20" s="681"/>
    </row>
    <row r="21" spans="1:14" ht="12" customHeight="1" x14ac:dyDescent="0.2">
      <c r="A21" s="2"/>
      <c r="B21" s="142"/>
      <c r="C21" s="147"/>
      <c r="D21" s="40"/>
      <c r="E21" s="40"/>
      <c r="F21" s="148"/>
      <c r="G21" s="145"/>
      <c r="H21" s="145"/>
      <c r="I21" s="293"/>
      <c r="J21" s="294"/>
      <c r="K21" s="155"/>
      <c r="L21" s="265"/>
      <c r="M21" s="23"/>
      <c r="N21" s="24"/>
    </row>
    <row r="22" spans="1:14" ht="12" customHeight="1" x14ac:dyDescent="0.2">
      <c r="A22" s="2"/>
      <c r="B22" s="49"/>
      <c r="C22" s="670"/>
      <c r="D22" s="671"/>
      <c r="E22" s="671"/>
      <c r="F22" s="672"/>
      <c r="G22" s="50"/>
      <c r="H22" s="51"/>
      <c r="I22" s="295"/>
      <c r="J22" s="296"/>
      <c r="K22" s="115"/>
      <c r="L22" s="223">
        <f>ROUNDDOWN(G22*K22,0)</f>
        <v>0</v>
      </c>
      <c r="M22" s="15"/>
      <c r="N22" s="16"/>
    </row>
    <row r="23" spans="1:14" ht="12" customHeight="1" x14ac:dyDescent="0.2">
      <c r="A23" s="2"/>
      <c r="B23" s="142"/>
      <c r="C23" s="52"/>
      <c r="D23" s="53"/>
      <c r="E23" s="53"/>
      <c r="F23" s="54"/>
      <c r="G23" s="145"/>
      <c r="H23" s="145"/>
      <c r="I23" s="293"/>
      <c r="J23" s="294"/>
      <c r="K23" s="155"/>
      <c r="L23" s="265"/>
      <c r="M23" s="13"/>
      <c r="N23" s="14"/>
    </row>
    <row r="24" spans="1:14" ht="12" customHeight="1" x14ac:dyDescent="0.2">
      <c r="A24" s="2"/>
      <c r="B24" s="49"/>
      <c r="C24" s="670"/>
      <c r="D24" s="671"/>
      <c r="E24" s="671"/>
      <c r="F24" s="672"/>
      <c r="G24" s="50"/>
      <c r="H24" s="51"/>
      <c r="I24" s="295"/>
      <c r="J24" s="296"/>
      <c r="K24" s="115"/>
      <c r="L24" s="223">
        <f>ROUNDDOWN(G24*K24,0)</f>
        <v>0</v>
      </c>
      <c r="M24" s="15"/>
      <c r="N24" s="19"/>
    </row>
    <row r="25" spans="1:14" ht="12" customHeight="1" x14ac:dyDescent="0.2">
      <c r="A25" s="2"/>
      <c r="B25" s="142"/>
      <c r="C25" s="52"/>
      <c r="D25" s="53"/>
      <c r="E25" s="53"/>
      <c r="F25" s="54"/>
      <c r="G25" s="145"/>
      <c r="H25" s="145"/>
      <c r="I25" s="293"/>
      <c r="J25" s="294"/>
      <c r="K25" s="155"/>
      <c r="L25" s="265"/>
      <c r="M25" s="13"/>
      <c r="N25" s="14"/>
    </row>
    <row r="26" spans="1:14" ht="12" customHeight="1" x14ac:dyDescent="0.2">
      <c r="A26" s="2"/>
      <c r="B26" s="49"/>
      <c r="C26" s="670"/>
      <c r="D26" s="671"/>
      <c r="E26" s="671"/>
      <c r="F26" s="672"/>
      <c r="G26" s="50"/>
      <c r="H26" s="51"/>
      <c r="I26" s="295"/>
      <c r="J26" s="296"/>
      <c r="K26" s="115"/>
      <c r="L26" s="223">
        <f>ROUNDDOWN(G26*K26,0)</f>
        <v>0</v>
      </c>
      <c r="M26" s="15"/>
      <c r="N26" s="16"/>
    </row>
    <row r="27" spans="1:14" ht="12" customHeight="1" x14ac:dyDescent="0.2">
      <c r="A27" s="2"/>
      <c r="B27" s="142"/>
      <c r="C27" s="52"/>
      <c r="D27" s="53"/>
      <c r="E27" s="53"/>
      <c r="F27" s="54"/>
      <c r="G27" s="145"/>
      <c r="H27" s="145"/>
      <c r="I27" s="293"/>
      <c r="J27" s="294"/>
      <c r="K27" s="155"/>
      <c r="L27" s="265"/>
      <c r="M27" s="13"/>
      <c r="N27" s="14"/>
    </row>
    <row r="28" spans="1:14" ht="12" customHeight="1" x14ac:dyDescent="0.2">
      <c r="A28" s="2"/>
      <c r="B28" s="49"/>
      <c r="C28" s="670"/>
      <c r="D28" s="671"/>
      <c r="E28" s="671"/>
      <c r="F28" s="672"/>
      <c r="G28" s="50"/>
      <c r="H28" s="51"/>
      <c r="I28" s="295"/>
      <c r="J28" s="296"/>
      <c r="K28" s="115"/>
      <c r="L28" s="223">
        <f>ROUNDDOWN(G28*K28,0)</f>
        <v>0</v>
      </c>
      <c r="M28" s="15"/>
      <c r="N28" s="16"/>
    </row>
    <row r="29" spans="1:14" ht="12" customHeight="1" x14ac:dyDescent="0.2">
      <c r="A29" s="2"/>
      <c r="B29" s="142"/>
      <c r="C29" s="52"/>
      <c r="D29" s="53"/>
      <c r="E29" s="53"/>
      <c r="F29" s="54"/>
      <c r="G29" s="145"/>
      <c r="H29" s="145"/>
      <c r="I29" s="293"/>
      <c r="J29" s="294"/>
      <c r="K29" s="151"/>
      <c r="L29" s="266">
        <f>SUM(L5,L6,L9,L11,L13,L15)</f>
        <v>0</v>
      </c>
      <c r="M29" s="13"/>
      <c r="N29" s="14"/>
    </row>
    <row r="30" spans="1:14" ht="12" customHeight="1" x14ac:dyDescent="0.2">
      <c r="A30" s="2"/>
      <c r="B30" s="49"/>
      <c r="C30" s="670"/>
      <c r="D30" s="671"/>
      <c r="E30" s="671"/>
      <c r="F30" s="672"/>
      <c r="G30" s="50"/>
      <c r="H30" s="51"/>
      <c r="I30" s="295"/>
      <c r="J30" s="296"/>
      <c r="K30" s="115"/>
      <c r="L30" s="267"/>
      <c r="M30" s="15"/>
      <c r="N30" s="16"/>
    </row>
    <row r="31" spans="1:14" ht="12" customHeight="1" x14ac:dyDescent="0.2">
      <c r="A31" s="2"/>
      <c r="B31" s="62"/>
      <c r="C31" s="157"/>
      <c r="D31" s="53"/>
      <c r="E31" s="53"/>
      <c r="F31" s="54"/>
      <c r="G31" s="55"/>
      <c r="H31" s="55"/>
      <c r="I31" s="304"/>
      <c r="J31" s="305"/>
      <c r="K31" s="151"/>
      <c r="L31" s="266"/>
      <c r="M31" s="13"/>
      <c r="N31" s="14"/>
    </row>
    <row r="32" spans="1:14" ht="12" customHeight="1" x14ac:dyDescent="0.2">
      <c r="A32" s="2"/>
      <c r="B32" s="49"/>
      <c r="C32" s="57"/>
      <c r="D32" s="58"/>
      <c r="E32" s="58"/>
      <c r="F32" s="59"/>
      <c r="G32" s="60"/>
      <c r="H32" s="64"/>
      <c r="I32" s="306"/>
      <c r="J32" s="307"/>
      <c r="K32" s="115"/>
      <c r="L32" s="223"/>
      <c r="M32" s="15"/>
      <c r="N32" s="16"/>
    </row>
    <row r="33" spans="1:14" ht="12" customHeight="1" x14ac:dyDescent="0.2">
      <c r="A33" s="2"/>
      <c r="B33" s="62"/>
      <c r="C33" s="52"/>
      <c r="D33" s="175"/>
      <c r="E33" s="53"/>
      <c r="F33" s="54"/>
      <c r="G33" s="55"/>
      <c r="H33" s="55"/>
      <c r="I33" s="304"/>
      <c r="J33" s="305"/>
      <c r="K33" s="151"/>
      <c r="L33" s="266"/>
      <c r="M33" s="13"/>
      <c r="N33" s="14"/>
    </row>
    <row r="34" spans="1:14" ht="12" customHeight="1" x14ac:dyDescent="0.2">
      <c r="A34" s="2"/>
      <c r="B34" s="49"/>
      <c r="C34" s="57"/>
      <c r="D34" s="58"/>
      <c r="E34" s="58"/>
      <c r="F34" s="59"/>
      <c r="G34" s="50"/>
      <c r="H34" s="158"/>
      <c r="I34" s="308"/>
      <c r="J34" s="309"/>
      <c r="K34" s="115"/>
      <c r="L34" s="223"/>
      <c r="M34" s="15"/>
      <c r="N34" s="16"/>
    </row>
    <row r="35" spans="1:14" ht="12" customHeight="1" x14ac:dyDescent="0.2">
      <c r="A35" s="2"/>
      <c r="B35" s="62"/>
      <c r="C35" s="52"/>
      <c r="D35" s="53"/>
      <c r="E35" s="53"/>
      <c r="F35" s="54"/>
      <c r="G35" s="149"/>
      <c r="H35" s="149"/>
      <c r="I35" s="297"/>
      <c r="J35" s="287"/>
      <c r="K35" s="151"/>
      <c r="L35" s="268"/>
      <c r="M35" s="13"/>
      <c r="N35" s="14"/>
    </row>
    <row r="36" spans="1:14" ht="12" customHeight="1" x14ac:dyDescent="0.2">
      <c r="A36" s="2"/>
      <c r="B36" s="49"/>
      <c r="C36" s="57"/>
      <c r="D36" s="58"/>
      <c r="E36" s="58"/>
      <c r="F36" s="59"/>
      <c r="G36" s="50"/>
      <c r="H36" s="158"/>
      <c r="I36" s="308"/>
      <c r="J36" s="309"/>
      <c r="K36" s="115"/>
      <c r="L36" s="223"/>
      <c r="M36" s="15"/>
      <c r="N36" s="16"/>
    </row>
    <row r="37" spans="1:14" ht="12" customHeight="1" x14ac:dyDescent="0.2">
      <c r="A37" s="2"/>
      <c r="B37" s="62"/>
      <c r="C37" s="157"/>
      <c r="D37" s="53"/>
      <c r="E37" s="53"/>
      <c r="F37" s="54"/>
      <c r="G37" s="149"/>
      <c r="H37" s="149"/>
      <c r="I37" s="297"/>
      <c r="J37" s="287"/>
      <c r="K37" s="287"/>
      <c r="L37" s="266">
        <f>INT(L29*0.9*0.58)</f>
        <v>0</v>
      </c>
      <c r="M37" s="13"/>
      <c r="N37" s="14"/>
    </row>
    <row r="38" spans="1:14" ht="12" customHeight="1" x14ac:dyDescent="0.2">
      <c r="A38" s="2"/>
      <c r="B38" s="49"/>
      <c r="C38" s="138"/>
      <c r="D38" s="58"/>
      <c r="E38" s="161"/>
      <c r="F38" s="59"/>
      <c r="G38" s="50"/>
      <c r="H38" s="50"/>
      <c r="I38" s="295"/>
      <c r="J38" s="288"/>
      <c r="K38" s="288"/>
      <c r="L38" s="223"/>
      <c r="M38" s="17"/>
      <c r="N38" s="16"/>
    </row>
    <row r="39" spans="1:14" ht="12" customHeight="1" x14ac:dyDescent="0.2">
      <c r="A39" s="2"/>
      <c r="B39" s="142"/>
      <c r="C39" s="143"/>
      <c r="D39" s="122"/>
      <c r="E39" s="122"/>
      <c r="F39" s="144"/>
      <c r="G39" s="162"/>
      <c r="H39" s="162"/>
      <c r="I39" s="310"/>
      <c r="J39" s="311"/>
      <c r="K39" s="163"/>
      <c r="L39" s="269"/>
      <c r="M39" s="6"/>
      <c r="N39" s="11"/>
    </row>
    <row r="40" spans="1:14" ht="12" customHeight="1" x14ac:dyDescent="0.2">
      <c r="A40" s="2"/>
      <c r="B40" s="166"/>
      <c r="C40" s="167"/>
      <c r="D40" s="168" t="s">
        <v>11</v>
      </c>
      <c r="E40" s="168"/>
      <c r="F40" s="169"/>
      <c r="G40" s="170"/>
      <c r="H40" s="170"/>
      <c r="I40" s="270"/>
      <c r="J40" s="312"/>
      <c r="K40" s="171"/>
      <c r="L40" s="271">
        <f>SUM(L8:L38)</f>
        <v>0</v>
      </c>
      <c r="M40" s="4"/>
      <c r="N40" s="5"/>
    </row>
    <row r="41" spans="1:14" ht="12" customHeight="1" x14ac:dyDescent="0.2">
      <c r="B41" s="175"/>
      <c r="C41" s="175"/>
      <c r="D41" s="175"/>
      <c r="E41" s="175"/>
      <c r="F41" s="175"/>
      <c r="G41" s="673"/>
      <c r="H41" s="673"/>
      <c r="I41" s="673"/>
      <c r="J41" s="673"/>
      <c r="K41" s="175"/>
      <c r="L41" s="175"/>
      <c r="N41" s="7"/>
    </row>
  </sheetData>
  <dataConsolidate/>
  <mergeCells count="24">
    <mergeCell ref="M4:N4"/>
    <mergeCell ref="G2:N3"/>
    <mergeCell ref="C14:F14"/>
    <mergeCell ref="D2:F3"/>
    <mergeCell ref="C4:F4"/>
    <mergeCell ref="G4:H4"/>
    <mergeCell ref="I4:J4"/>
    <mergeCell ref="C7:F7"/>
    <mergeCell ref="C8:F8"/>
    <mergeCell ref="C10:F10"/>
    <mergeCell ref="M10:N10"/>
    <mergeCell ref="C12:F12"/>
    <mergeCell ref="G41:J41"/>
    <mergeCell ref="C16:F16"/>
    <mergeCell ref="M16:N16"/>
    <mergeCell ref="C18:F18"/>
    <mergeCell ref="M18:N18"/>
    <mergeCell ref="C20:F20"/>
    <mergeCell ref="M20:N20"/>
    <mergeCell ref="C22:F22"/>
    <mergeCell ref="C24:F24"/>
    <mergeCell ref="C26:F26"/>
    <mergeCell ref="C28:F28"/>
    <mergeCell ref="C30:F30"/>
  </mergeCells>
  <phoneticPr fontId="2"/>
  <pageMargins left="0.70866141732283472" right="0.70866141732283472" top="0.98425196850393704" bottom="0.59055118110236227" header="0.51181102362204722" footer="0.31496062992125984"/>
  <pageSetup paperSize="9" scale="94" orientation="landscape" useFirstPageNumber="1" horizontalDpi="4294967293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9A110-37DC-3646-929F-5605046C5D8F}">
  <dimension ref="A2:O41"/>
  <sheetViews>
    <sheetView view="pageBreakPreview" zoomScale="115" zoomScaleNormal="100" zoomScaleSheetLayoutView="115" workbookViewId="0">
      <selection activeCell="K8" sqref="K8"/>
    </sheetView>
  </sheetViews>
  <sheetFormatPr defaultColWidth="9" defaultRowHeight="12" customHeight="1" x14ac:dyDescent="0.2"/>
  <cols>
    <col min="1" max="1" width="3.33203125" style="1" customWidth="1"/>
    <col min="2" max="2" width="5.33203125" style="1" customWidth="1"/>
    <col min="3" max="6" width="11.6640625" style="1" customWidth="1"/>
    <col min="7" max="8" width="6.6640625" style="35" customWidth="1"/>
    <col min="9" max="10" width="6.6640625" style="114" customWidth="1"/>
    <col min="11" max="11" width="14.33203125" style="1" bestFit="1" customWidth="1"/>
    <col min="12" max="12" width="13.6640625" style="1" customWidth="1"/>
    <col min="13" max="13" width="15.109375" style="1" customWidth="1"/>
    <col min="14" max="14" width="14.44140625" style="1" customWidth="1"/>
    <col min="15" max="15" width="2.33203125" style="1" customWidth="1"/>
    <col min="16" max="16384" width="9" style="1"/>
  </cols>
  <sheetData>
    <row r="2" spans="1:15" ht="12" customHeight="1" x14ac:dyDescent="0.2">
      <c r="B2" s="20"/>
      <c r="C2" s="21"/>
      <c r="D2" s="649" t="s">
        <v>310</v>
      </c>
      <c r="E2" s="649"/>
      <c r="F2" s="649"/>
      <c r="G2" s="667" t="s">
        <v>244</v>
      </c>
      <c r="H2" s="667"/>
      <c r="I2" s="667"/>
      <c r="J2" s="667"/>
      <c r="K2" s="667"/>
      <c r="L2" s="667"/>
      <c r="M2" s="667"/>
      <c r="N2" s="667"/>
      <c r="O2" s="37"/>
    </row>
    <row r="3" spans="1:15" ht="12" customHeight="1" x14ac:dyDescent="0.2">
      <c r="A3" s="2"/>
      <c r="B3" s="22"/>
      <c r="C3" s="21"/>
      <c r="D3" s="650"/>
      <c r="E3" s="650"/>
      <c r="F3" s="650"/>
      <c r="G3" s="668"/>
      <c r="H3" s="668"/>
      <c r="I3" s="668"/>
      <c r="J3" s="668"/>
      <c r="K3" s="668"/>
      <c r="L3" s="668"/>
      <c r="M3" s="668"/>
      <c r="N3" s="668"/>
      <c r="O3" s="37"/>
    </row>
    <row r="4" spans="1:15" s="2" customFormat="1" ht="20.25" customHeight="1" x14ac:dyDescent="0.2">
      <c r="A4" s="3"/>
      <c r="B4" s="18" t="s">
        <v>0</v>
      </c>
      <c r="C4" s="651" t="s">
        <v>1</v>
      </c>
      <c r="D4" s="652"/>
      <c r="E4" s="652"/>
      <c r="F4" s="653"/>
      <c r="G4" s="674" t="s">
        <v>33</v>
      </c>
      <c r="H4" s="675"/>
      <c r="I4" s="676" t="s">
        <v>34</v>
      </c>
      <c r="J4" s="677"/>
      <c r="K4" s="9" t="s">
        <v>4</v>
      </c>
      <c r="L4" s="10" t="s">
        <v>5</v>
      </c>
      <c r="M4" s="652" t="s">
        <v>6</v>
      </c>
      <c r="N4" s="654"/>
    </row>
    <row r="5" spans="1:15" ht="12" customHeight="1" x14ac:dyDescent="0.2">
      <c r="A5" s="3"/>
      <c r="B5" s="130"/>
      <c r="C5" s="131"/>
      <c r="D5" s="132"/>
      <c r="E5" s="132"/>
      <c r="F5" s="133"/>
      <c r="G5" s="134"/>
      <c r="H5" s="134"/>
      <c r="I5" s="289"/>
      <c r="J5" s="290"/>
      <c r="K5" s="261"/>
      <c r="L5" s="262"/>
      <c r="M5" s="8"/>
      <c r="N5" s="34"/>
    </row>
    <row r="6" spans="1:15" ht="12" customHeight="1" x14ac:dyDescent="0.2">
      <c r="A6" s="2"/>
      <c r="B6" s="49"/>
      <c r="C6" s="138" t="s">
        <v>289</v>
      </c>
      <c r="D6" s="58"/>
      <c r="E6" s="58"/>
      <c r="F6" s="59"/>
      <c r="G6" s="139"/>
      <c r="H6" s="139"/>
      <c r="I6" s="291"/>
      <c r="J6" s="292"/>
      <c r="K6" s="263"/>
      <c r="L6" s="264"/>
      <c r="M6" s="15"/>
      <c r="N6" s="19"/>
    </row>
    <row r="7" spans="1:15" ht="12" customHeight="1" x14ac:dyDescent="0.2">
      <c r="A7" s="2"/>
      <c r="B7" s="142"/>
      <c r="C7" s="691"/>
      <c r="D7" s="692"/>
      <c r="E7" s="692"/>
      <c r="F7" s="693"/>
      <c r="G7" s="145"/>
      <c r="H7" s="145"/>
      <c r="I7" s="293"/>
      <c r="J7" s="294"/>
      <c r="K7" s="159"/>
      <c r="L7" s="265"/>
      <c r="M7" s="6"/>
      <c r="N7" s="11"/>
    </row>
    <row r="8" spans="1:15" ht="12" customHeight="1" x14ac:dyDescent="0.2">
      <c r="A8" s="2"/>
      <c r="B8" s="49">
        <v>1</v>
      </c>
      <c r="C8" s="670" t="s">
        <v>245</v>
      </c>
      <c r="D8" s="671"/>
      <c r="E8" s="671"/>
      <c r="F8" s="672"/>
      <c r="G8" s="50">
        <v>1</v>
      </c>
      <c r="H8" s="51" t="s">
        <v>10</v>
      </c>
      <c r="I8" s="295">
        <v>3000</v>
      </c>
      <c r="J8" s="296" t="s">
        <v>104</v>
      </c>
      <c r="K8" s="115"/>
      <c r="L8" s="223">
        <f>ROUNDDOWN(G8*I8*K8,0)</f>
        <v>0</v>
      </c>
      <c r="M8" s="58" t="s">
        <v>37</v>
      </c>
      <c r="N8" s="16"/>
    </row>
    <row r="9" spans="1:15" ht="12" customHeight="1" x14ac:dyDescent="0.2">
      <c r="A9" s="2"/>
      <c r="B9" s="142"/>
      <c r="C9" s="147"/>
      <c r="D9" s="40"/>
      <c r="E9" s="40"/>
      <c r="F9" s="148"/>
      <c r="G9" s="145"/>
      <c r="H9" s="145"/>
      <c r="I9" s="293"/>
      <c r="J9" s="294"/>
      <c r="K9" s="155"/>
      <c r="L9" s="265"/>
      <c r="M9" s="13"/>
      <c r="N9" s="14"/>
    </row>
    <row r="10" spans="1:15" ht="12" customHeight="1" x14ac:dyDescent="0.2">
      <c r="A10" s="2"/>
      <c r="B10" s="49"/>
      <c r="C10" s="670"/>
      <c r="D10" s="671"/>
      <c r="E10" s="671"/>
      <c r="F10" s="672"/>
      <c r="G10" s="50"/>
      <c r="H10" s="51"/>
      <c r="I10" s="295"/>
      <c r="J10" s="296"/>
      <c r="K10" s="115"/>
      <c r="L10" s="223">
        <f>ROUNDDOWN(G10*I10*K10,0)</f>
        <v>0</v>
      </c>
      <c r="M10" s="682"/>
      <c r="N10" s="683"/>
    </row>
    <row r="11" spans="1:15" ht="12" customHeight="1" x14ac:dyDescent="0.2">
      <c r="A11" s="2"/>
      <c r="B11" s="142"/>
      <c r="C11" s="45"/>
      <c r="D11" s="38"/>
      <c r="E11" s="38"/>
      <c r="F11" s="152"/>
      <c r="G11" s="145"/>
      <c r="H11" s="145"/>
      <c r="I11" s="293"/>
      <c r="J11" s="294"/>
      <c r="K11" s="155"/>
      <c r="L11" s="265"/>
      <c r="M11" s="13"/>
      <c r="N11" s="12"/>
    </row>
    <row r="12" spans="1:15" ht="12" customHeight="1" x14ac:dyDescent="0.2">
      <c r="A12" s="2"/>
      <c r="B12" s="49"/>
      <c r="C12" s="670"/>
      <c r="D12" s="671"/>
      <c r="E12" s="671"/>
      <c r="F12" s="672"/>
      <c r="G12" s="50"/>
      <c r="H12" s="51"/>
      <c r="I12" s="295"/>
      <c r="J12" s="296"/>
      <c r="K12" s="115"/>
      <c r="L12" s="223">
        <f>ROUNDDOWN(G12*I12*K12,0)</f>
        <v>0</v>
      </c>
      <c r="M12" s="15"/>
      <c r="N12" s="16"/>
    </row>
    <row r="13" spans="1:15" ht="12" customHeight="1" x14ac:dyDescent="0.2">
      <c r="A13" s="2"/>
      <c r="B13" s="142"/>
      <c r="C13" s="147"/>
      <c r="D13" s="40"/>
      <c r="E13" s="40"/>
      <c r="F13" s="148"/>
      <c r="G13" s="145"/>
      <c r="H13" s="145"/>
      <c r="I13" s="293"/>
      <c r="J13" s="294"/>
      <c r="K13" s="155"/>
      <c r="L13" s="265"/>
      <c r="M13" s="13"/>
      <c r="N13" s="14"/>
    </row>
    <row r="14" spans="1:15" ht="12" customHeight="1" x14ac:dyDescent="0.2">
      <c r="A14" s="2"/>
      <c r="B14" s="49"/>
      <c r="C14" s="670"/>
      <c r="D14" s="671"/>
      <c r="E14" s="671"/>
      <c r="F14" s="672"/>
      <c r="G14" s="50"/>
      <c r="H14" s="51"/>
      <c r="I14" s="295"/>
      <c r="J14" s="296"/>
      <c r="K14" s="115"/>
      <c r="L14" s="223">
        <f>ROUNDDOWN(G14*I14*K14,0)</f>
        <v>0</v>
      </c>
      <c r="M14" s="15"/>
      <c r="N14" s="16"/>
    </row>
    <row r="15" spans="1:15" ht="12" customHeight="1" x14ac:dyDescent="0.2">
      <c r="A15" s="2"/>
      <c r="B15" s="142"/>
      <c r="C15" s="45"/>
      <c r="D15" s="38"/>
      <c r="E15" s="38"/>
      <c r="F15" s="152"/>
      <c r="G15" s="145"/>
      <c r="H15" s="145"/>
      <c r="I15" s="293"/>
      <c r="J15" s="294"/>
      <c r="K15" s="155"/>
      <c r="L15" s="265"/>
      <c r="M15" s="13"/>
      <c r="N15" s="14"/>
    </row>
    <row r="16" spans="1:15" ht="12" customHeight="1" x14ac:dyDescent="0.2">
      <c r="A16" s="2"/>
      <c r="B16" s="49"/>
      <c r="C16" s="670"/>
      <c r="D16" s="671"/>
      <c r="E16" s="671"/>
      <c r="F16" s="672"/>
      <c r="G16" s="50"/>
      <c r="H16" s="51"/>
      <c r="I16" s="295"/>
      <c r="J16" s="296"/>
      <c r="K16" s="115"/>
      <c r="L16" s="223">
        <f>ROUNDDOWN(G16*I16*K16,0)</f>
        <v>0</v>
      </c>
      <c r="M16" s="680"/>
      <c r="N16" s="681"/>
    </row>
    <row r="17" spans="1:14" ht="12" customHeight="1" x14ac:dyDescent="0.2">
      <c r="A17" s="2"/>
      <c r="B17" s="142"/>
      <c r="C17" s="147"/>
      <c r="D17" s="40"/>
      <c r="E17" s="40"/>
      <c r="F17" s="148"/>
      <c r="G17" s="145"/>
      <c r="H17" s="145"/>
      <c r="I17" s="293"/>
      <c r="J17" s="294"/>
      <c r="K17" s="155"/>
      <c r="L17" s="265"/>
      <c r="M17" s="13"/>
      <c r="N17" s="14"/>
    </row>
    <row r="18" spans="1:14" ht="12" customHeight="1" x14ac:dyDescent="0.2">
      <c r="A18" s="2"/>
      <c r="B18" s="49"/>
      <c r="C18" s="670"/>
      <c r="D18" s="671"/>
      <c r="E18" s="671"/>
      <c r="F18" s="672"/>
      <c r="G18" s="50"/>
      <c r="H18" s="51"/>
      <c r="I18" s="295"/>
      <c r="J18" s="296"/>
      <c r="K18" s="115"/>
      <c r="L18" s="223">
        <f>ROUNDDOWN(G18*I18*K18,0)</f>
        <v>0</v>
      </c>
      <c r="M18" s="682"/>
      <c r="N18" s="683"/>
    </row>
    <row r="19" spans="1:14" ht="12" customHeight="1" x14ac:dyDescent="0.2">
      <c r="A19" s="2"/>
      <c r="B19" s="142"/>
      <c r="C19" s="45"/>
      <c r="D19" s="38"/>
      <c r="E19" s="38"/>
      <c r="F19" s="152"/>
      <c r="G19" s="145"/>
      <c r="H19" s="145"/>
      <c r="I19" s="293"/>
      <c r="J19" s="294"/>
      <c r="K19" s="155"/>
      <c r="L19" s="265"/>
      <c r="M19" s="25"/>
      <c r="N19" s="26"/>
    </row>
    <row r="20" spans="1:14" ht="12" customHeight="1" x14ac:dyDescent="0.2">
      <c r="A20" s="2"/>
      <c r="B20" s="49"/>
      <c r="C20" s="670"/>
      <c r="D20" s="671"/>
      <c r="E20" s="671"/>
      <c r="F20" s="672"/>
      <c r="G20" s="50"/>
      <c r="H20" s="51"/>
      <c r="I20" s="295"/>
      <c r="J20" s="296"/>
      <c r="K20" s="115"/>
      <c r="L20" s="223">
        <f>ROUNDDOWN(G20*I20*K20,0)</f>
        <v>0</v>
      </c>
      <c r="M20" s="680"/>
      <c r="N20" s="681"/>
    </row>
    <row r="21" spans="1:14" ht="12" customHeight="1" x14ac:dyDescent="0.2">
      <c r="A21" s="2"/>
      <c r="B21" s="142"/>
      <c r="C21" s="147"/>
      <c r="D21" s="40"/>
      <c r="E21" s="40"/>
      <c r="F21" s="148"/>
      <c r="G21" s="145"/>
      <c r="H21" s="145"/>
      <c r="I21" s="293"/>
      <c r="J21" s="294"/>
      <c r="K21" s="155"/>
      <c r="L21" s="265"/>
      <c r="M21" s="23"/>
      <c r="N21" s="24"/>
    </row>
    <row r="22" spans="1:14" ht="12" customHeight="1" x14ac:dyDescent="0.2">
      <c r="A22" s="2"/>
      <c r="B22" s="49"/>
      <c r="C22" s="670"/>
      <c r="D22" s="671"/>
      <c r="E22" s="671"/>
      <c r="F22" s="672"/>
      <c r="G22" s="50"/>
      <c r="H22" s="51"/>
      <c r="I22" s="295"/>
      <c r="J22" s="296"/>
      <c r="K22" s="115"/>
      <c r="L22" s="223">
        <f>ROUNDDOWN(G22*K22,0)</f>
        <v>0</v>
      </c>
      <c r="M22" s="15"/>
      <c r="N22" s="16"/>
    </row>
    <row r="23" spans="1:14" ht="12" customHeight="1" x14ac:dyDescent="0.2">
      <c r="A23" s="2"/>
      <c r="B23" s="142"/>
      <c r="C23" s="52"/>
      <c r="D23" s="53"/>
      <c r="E23" s="53"/>
      <c r="F23" s="54"/>
      <c r="G23" s="145"/>
      <c r="H23" s="145"/>
      <c r="I23" s="293"/>
      <c r="J23" s="294"/>
      <c r="K23" s="155"/>
      <c r="L23" s="265"/>
      <c r="M23" s="13"/>
      <c r="N23" s="14"/>
    </row>
    <row r="24" spans="1:14" ht="12" customHeight="1" x14ac:dyDescent="0.2">
      <c r="A24" s="2"/>
      <c r="B24" s="49"/>
      <c r="C24" s="670"/>
      <c r="D24" s="671"/>
      <c r="E24" s="671"/>
      <c r="F24" s="672"/>
      <c r="G24" s="50"/>
      <c r="H24" s="51"/>
      <c r="I24" s="295"/>
      <c r="J24" s="296"/>
      <c r="K24" s="115"/>
      <c r="L24" s="223">
        <f>ROUNDDOWN(G24*K24,0)</f>
        <v>0</v>
      </c>
      <c r="M24" s="15"/>
      <c r="N24" s="19"/>
    </row>
    <row r="25" spans="1:14" ht="12" customHeight="1" x14ac:dyDescent="0.2">
      <c r="A25" s="2"/>
      <c r="B25" s="142"/>
      <c r="C25" s="52"/>
      <c r="D25" s="53"/>
      <c r="E25" s="53"/>
      <c r="F25" s="54"/>
      <c r="G25" s="145"/>
      <c r="H25" s="145"/>
      <c r="I25" s="293"/>
      <c r="J25" s="294"/>
      <c r="K25" s="155"/>
      <c r="L25" s="265"/>
      <c r="M25" s="13"/>
      <c r="N25" s="14"/>
    </row>
    <row r="26" spans="1:14" ht="12" customHeight="1" x14ac:dyDescent="0.2">
      <c r="A26" s="2"/>
      <c r="B26" s="49"/>
      <c r="C26" s="670"/>
      <c r="D26" s="671"/>
      <c r="E26" s="671"/>
      <c r="F26" s="672"/>
      <c r="G26" s="50"/>
      <c r="H26" s="51"/>
      <c r="I26" s="295"/>
      <c r="J26" s="296"/>
      <c r="K26" s="115"/>
      <c r="L26" s="223">
        <f>ROUNDDOWN(G26*K26,0)</f>
        <v>0</v>
      </c>
      <c r="M26" s="15"/>
      <c r="N26" s="16"/>
    </row>
    <row r="27" spans="1:14" ht="12" customHeight="1" x14ac:dyDescent="0.2">
      <c r="A27" s="2"/>
      <c r="B27" s="142"/>
      <c r="C27" s="52"/>
      <c r="D27" s="53"/>
      <c r="E27" s="53"/>
      <c r="F27" s="54"/>
      <c r="G27" s="145"/>
      <c r="H27" s="145"/>
      <c r="I27" s="293"/>
      <c r="J27" s="294"/>
      <c r="K27" s="155"/>
      <c r="L27" s="265"/>
      <c r="M27" s="13"/>
      <c r="N27" s="14"/>
    </row>
    <row r="28" spans="1:14" ht="12" customHeight="1" x14ac:dyDescent="0.2">
      <c r="A28" s="2"/>
      <c r="B28" s="49"/>
      <c r="C28" s="670"/>
      <c r="D28" s="671"/>
      <c r="E28" s="671"/>
      <c r="F28" s="672"/>
      <c r="G28" s="50"/>
      <c r="H28" s="51"/>
      <c r="I28" s="295"/>
      <c r="J28" s="296"/>
      <c r="K28" s="115"/>
      <c r="L28" s="223">
        <f>ROUNDDOWN(G28*K28,0)</f>
        <v>0</v>
      </c>
      <c r="M28" s="15"/>
      <c r="N28" s="16"/>
    </row>
    <row r="29" spans="1:14" ht="12" customHeight="1" x14ac:dyDescent="0.2">
      <c r="A29" s="2"/>
      <c r="B29" s="142"/>
      <c r="C29" s="52"/>
      <c r="D29" s="53"/>
      <c r="E29" s="53"/>
      <c r="F29" s="54"/>
      <c r="G29" s="145"/>
      <c r="H29" s="145"/>
      <c r="I29" s="293"/>
      <c r="J29" s="294"/>
      <c r="K29" s="151"/>
      <c r="L29" s="266">
        <f>SUM(L5,L6,L9,L11,L13,L15)</f>
        <v>0</v>
      </c>
      <c r="M29" s="13"/>
      <c r="N29" s="14"/>
    </row>
    <row r="30" spans="1:14" ht="12" customHeight="1" x14ac:dyDescent="0.2">
      <c r="A30" s="2"/>
      <c r="B30" s="49"/>
      <c r="C30" s="670"/>
      <c r="D30" s="671"/>
      <c r="E30" s="671"/>
      <c r="F30" s="672"/>
      <c r="G30" s="50"/>
      <c r="H30" s="51"/>
      <c r="I30" s="295"/>
      <c r="J30" s="296"/>
      <c r="K30" s="115"/>
      <c r="L30" s="267"/>
      <c r="M30" s="15"/>
      <c r="N30" s="16"/>
    </row>
    <row r="31" spans="1:14" ht="12" customHeight="1" x14ac:dyDescent="0.2">
      <c r="A31" s="2"/>
      <c r="B31" s="62"/>
      <c r="C31" s="157"/>
      <c r="D31" s="53"/>
      <c r="E31" s="53"/>
      <c r="F31" s="54"/>
      <c r="G31" s="55"/>
      <c r="H31" s="55"/>
      <c r="I31" s="304"/>
      <c r="J31" s="305"/>
      <c r="K31" s="151"/>
      <c r="L31" s="266"/>
      <c r="M31" s="13"/>
      <c r="N31" s="14"/>
    </row>
    <row r="32" spans="1:14" ht="12" customHeight="1" x14ac:dyDescent="0.2">
      <c r="A32" s="2"/>
      <c r="B32" s="49"/>
      <c r="C32" s="57"/>
      <c r="D32" s="58"/>
      <c r="E32" s="58"/>
      <c r="F32" s="59"/>
      <c r="G32" s="60"/>
      <c r="H32" s="64"/>
      <c r="I32" s="306"/>
      <c r="J32" s="307"/>
      <c r="K32" s="115"/>
      <c r="L32" s="223"/>
      <c r="M32" s="15"/>
      <c r="N32" s="16"/>
    </row>
    <row r="33" spans="1:14" ht="12" customHeight="1" x14ac:dyDescent="0.2">
      <c r="A33" s="2"/>
      <c r="B33" s="62"/>
      <c r="C33" s="52"/>
      <c r="D33" s="175"/>
      <c r="E33" s="53"/>
      <c r="F33" s="54"/>
      <c r="G33" s="55"/>
      <c r="H33" s="55"/>
      <c r="I33" s="304"/>
      <c r="J33" s="305"/>
      <c r="K33" s="151"/>
      <c r="L33" s="266"/>
      <c r="M33" s="13"/>
      <c r="N33" s="14"/>
    </row>
    <row r="34" spans="1:14" ht="12" customHeight="1" x14ac:dyDescent="0.2">
      <c r="A34" s="2"/>
      <c r="B34" s="49"/>
      <c r="C34" s="57"/>
      <c r="D34" s="58"/>
      <c r="E34" s="58"/>
      <c r="F34" s="59"/>
      <c r="G34" s="50"/>
      <c r="H34" s="158"/>
      <c r="I34" s="308"/>
      <c r="J34" s="309"/>
      <c r="K34" s="115"/>
      <c r="L34" s="223"/>
      <c r="M34" s="15"/>
      <c r="N34" s="16"/>
    </row>
    <row r="35" spans="1:14" ht="12" customHeight="1" x14ac:dyDescent="0.2">
      <c r="A35" s="2"/>
      <c r="B35" s="62"/>
      <c r="C35" s="52"/>
      <c r="D35" s="53"/>
      <c r="E35" s="53"/>
      <c r="F35" s="54"/>
      <c r="G35" s="149"/>
      <c r="H35" s="149"/>
      <c r="I35" s="297"/>
      <c r="J35" s="287"/>
      <c r="K35" s="151"/>
      <c r="L35" s="268"/>
      <c r="M35" s="13"/>
      <c r="N35" s="14"/>
    </row>
    <row r="36" spans="1:14" ht="12" customHeight="1" x14ac:dyDescent="0.2">
      <c r="A36" s="2"/>
      <c r="B36" s="49"/>
      <c r="C36" s="57"/>
      <c r="D36" s="58"/>
      <c r="E36" s="58"/>
      <c r="F36" s="59"/>
      <c r="G36" s="50"/>
      <c r="H36" s="158"/>
      <c r="I36" s="308"/>
      <c r="J36" s="309"/>
      <c r="K36" s="115"/>
      <c r="L36" s="223"/>
      <c r="M36" s="15"/>
      <c r="N36" s="16"/>
    </row>
    <row r="37" spans="1:14" ht="12" customHeight="1" x14ac:dyDescent="0.2">
      <c r="A37" s="2"/>
      <c r="B37" s="62"/>
      <c r="C37" s="157"/>
      <c r="D37" s="53"/>
      <c r="E37" s="53"/>
      <c r="F37" s="54"/>
      <c r="G37" s="149"/>
      <c r="H37" s="149"/>
      <c r="I37" s="297"/>
      <c r="J37" s="287"/>
      <c r="K37" s="287"/>
      <c r="L37" s="266">
        <f>INT(L29*0.9*0.58)</f>
        <v>0</v>
      </c>
      <c r="M37" s="13"/>
      <c r="N37" s="14"/>
    </row>
    <row r="38" spans="1:14" ht="12" customHeight="1" x14ac:dyDescent="0.2">
      <c r="A38" s="2"/>
      <c r="B38" s="49"/>
      <c r="C38" s="138"/>
      <c r="D38" s="58"/>
      <c r="E38" s="161"/>
      <c r="F38" s="59"/>
      <c r="G38" s="50"/>
      <c r="H38" s="50"/>
      <c r="I38" s="295"/>
      <c r="J38" s="288"/>
      <c r="K38" s="288"/>
      <c r="L38" s="223"/>
      <c r="M38" s="17"/>
      <c r="N38" s="16"/>
    </row>
    <row r="39" spans="1:14" ht="12" customHeight="1" x14ac:dyDescent="0.2">
      <c r="A39" s="2"/>
      <c r="B39" s="142"/>
      <c r="C39" s="143"/>
      <c r="D39" s="122"/>
      <c r="E39" s="122"/>
      <c r="F39" s="144"/>
      <c r="G39" s="162"/>
      <c r="H39" s="162"/>
      <c r="I39" s="310"/>
      <c r="J39" s="311"/>
      <c r="K39" s="163"/>
      <c r="L39" s="269"/>
      <c r="M39" s="6"/>
      <c r="N39" s="11"/>
    </row>
    <row r="40" spans="1:14" ht="12" customHeight="1" x14ac:dyDescent="0.2">
      <c r="A40" s="2"/>
      <c r="B40" s="166"/>
      <c r="C40" s="167"/>
      <c r="D40" s="168" t="s">
        <v>11</v>
      </c>
      <c r="E40" s="168"/>
      <c r="F40" s="169"/>
      <c r="G40" s="170"/>
      <c r="H40" s="170"/>
      <c r="I40" s="270"/>
      <c r="J40" s="312"/>
      <c r="K40" s="171"/>
      <c r="L40" s="271">
        <f>SUM(L8:L38)</f>
        <v>0</v>
      </c>
      <c r="M40" s="4"/>
      <c r="N40" s="5"/>
    </row>
    <row r="41" spans="1:14" ht="12" customHeight="1" x14ac:dyDescent="0.2">
      <c r="B41" s="175"/>
      <c r="C41" s="175"/>
      <c r="D41" s="175"/>
      <c r="E41" s="175"/>
      <c r="F41" s="175"/>
      <c r="G41" s="673"/>
      <c r="H41" s="673"/>
      <c r="I41" s="673"/>
      <c r="J41" s="673"/>
      <c r="K41" s="175"/>
      <c r="L41" s="175"/>
      <c r="N41" s="7"/>
    </row>
  </sheetData>
  <dataConsolidate/>
  <mergeCells count="24">
    <mergeCell ref="M4:N4"/>
    <mergeCell ref="G2:N3"/>
    <mergeCell ref="C14:F14"/>
    <mergeCell ref="D2:F3"/>
    <mergeCell ref="C4:F4"/>
    <mergeCell ref="G4:H4"/>
    <mergeCell ref="I4:J4"/>
    <mergeCell ref="C7:F7"/>
    <mergeCell ref="C8:F8"/>
    <mergeCell ref="C10:F10"/>
    <mergeCell ref="M10:N10"/>
    <mergeCell ref="C12:F12"/>
    <mergeCell ref="G41:J41"/>
    <mergeCell ref="C16:F16"/>
    <mergeCell ref="M16:N16"/>
    <mergeCell ref="C18:F18"/>
    <mergeCell ref="M18:N18"/>
    <mergeCell ref="C20:F20"/>
    <mergeCell ref="M20:N20"/>
    <mergeCell ref="C22:F22"/>
    <mergeCell ref="C24:F24"/>
    <mergeCell ref="C26:F26"/>
    <mergeCell ref="C28:F28"/>
    <mergeCell ref="C30:F30"/>
  </mergeCells>
  <phoneticPr fontId="2"/>
  <pageMargins left="0.70866141732283472" right="0.70866141732283472" top="0.98425196850393704" bottom="0.59055118110236227" header="0.51181102362204722" footer="0.31496062992125984"/>
  <pageSetup paperSize="9" scale="94" orientation="landscape" useFirstPageNumber="1" horizontalDpi="4294967293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FCD47-6484-0C47-82FE-C6AA273DE291}">
  <dimension ref="A2:O41"/>
  <sheetViews>
    <sheetView view="pageBreakPreview" zoomScale="115" zoomScaleNormal="100" zoomScaleSheetLayoutView="115" workbookViewId="0">
      <selection activeCell="K8" sqref="K8"/>
    </sheetView>
  </sheetViews>
  <sheetFormatPr defaultColWidth="9" defaultRowHeight="12" customHeight="1" x14ac:dyDescent="0.2"/>
  <cols>
    <col min="1" max="1" width="3.33203125" style="1" customWidth="1"/>
    <col min="2" max="2" width="5.33203125" style="1" customWidth="1"/>
    <col min="3" max="6" width="11.6640625" style="1" customWidth="1"/>
    <col min="7" max="8" width="6.6640625" style="35" customWidth="1"/>
    <col min="9" max="10" width="6.6640625" style="114" customWidth="1"/>
    <col min="11" max="11" width="14.33203125" style="1" bestFit="1" customWidth="1"/>
    <col min="12" max="12" width="13.6640625" style="1" customWidth="1"/>
    <col min="13" max="13" width="15.109375" style="1" customWidth="1"/>
    <col min="14" max="14" width="14.44140625" style="1" customWidth="1"/>
    <col min="15" max="15" width="2.33203125" style="1" customWidth="1"/>
    <col min="16" max="16384" width="9" style="1"/>
  </cols>
  <sheetData>
    <row r="2" spans="1:15" ht="12" customHeight="1" x14ac:dyDescent="0.2">
      <c r="B2" s="20"/>
      <c r="C2" s="21"/>
      <c r="D2" s="649" t="s">
        <v>310</v>
      </c>
      <c r="E2" s="649"/>
      <c r="F2" s="649"/>
      <c r="G2" s="667" t="s">
        <v>246</v>
      </c>
      <c r="H2" s="667"/>
      <c r="I2" s="667"/>
      <c r="J2" s="667"/>
      <c r="K2" s="667"/>
      <c r="L2" s="667"/>
      <c r="M2" s="667"/>
      <c r="N2" s="667"/>
      <c r="O2" s="37"/>
    </row>
    <row r="3" spans="1:15" ht="12" customHeight="1" x14ac:dyDescent="0.2">
      <c r="A3" s="2"/>
      <c r="B3" s="22"/>
      <c r="C3" s="21"/>
      <c r="D3" s="650"/>
      <c r="E3" s="650"/>
      <c r="F3" s="650"/>
      <c r="G3" s="668"/>
      <c r="H3" s="668"/>
      <c r="I3" s="668"/>
      <c r="J3" s="668"/>
      <c r="K3" s="668"/>
      <c r="L3" s="668"/>
      <c r="M3" s="668"/>
      <c r="N3" s="668"/>
      <c r="O3" s="37"/>
    </row>
    <row r="4" spans="1:15" s="2" customFormat="1" ht="20.25" customHeight="1" x14ac:dyDescent="0.2">
      <c r="A4" s="3"/>
      <c r="B4" s="18" t="s">
        <v>0</v>
      </c>
      <c r="C4" s="651" t="s">
        <v>1</v>
      </c>
      <c r="D4" s="652"/>
      <c r="E4" s="652"/>
      <c r="F4" s="653"/>
      <c r="G4" s="674" t="s">
        <v>33</v>
      </c>
      <c r="H4" s="675"/>
      <c r="I4" s="676" t="s">
        <v>34</v>
      </c>
      <c r="J4" s="677"/>
      <c r="K4" s="9" t="s">
        <v>4</v>
      </c>
      <c r="L4" s="10" t="s">
        <v>5</v>
      </c>
      <c r="M4" s="652" t="s">
        <v>6</v>
      </c>
      <c r="N4" s="654"/>
    </row>
    <row r="5" spans="1:15" ht="12" customHeight="1" x14ac:dyDescent="0.2">
      <c r="A5" s="3"/>
      <c r="B5" s="130"/>
      <c r="C5" s="131"/>
      <c r="D5" s="132"/>
      <c r="E5" s="132"/>
      <c r="F5" s="133"/>
      <c r="G5" s="134"/>
      <c r="H5" s="134"/>
      <c r="I5" s="289"/>
      <c r="J5" s="290"/>
      <c r="K5" s="261"/>
      <c r="L5" s="262"/>
      <c r="M5" s="8"/>
      <c r="N5" s="34"/>
    </row>
    <row r="6" spans="1:15" ht="12" customHeight="1" x14ac:dyDescent="0.2">
      <c r="A6" s="2"/>
      <c r="B6" s="49"/>
      <c r="C6" s="138" t="s">
        <v>290</v>
      </c>
      <c r="D6" s="58"/>
      <c r="E6" s="58"/>
      <c r="F6" s="59"/>
      <c r="G6" s="139"/>
      <c r="H6" s="139"/>
      <c r="I6" s="291"/>
      <c r="J6" s="292"/>
      <c r="K6" s="263"/>
      <c r="L6" s="264"/>
      <c r="M6" s="15"/>
      <c r="N6" s="19"/>
    </row>
    <row r="7" spans="1:15" ht="12" customHeight="1" x14ac:dyDescent="0.2">
      <c r="A7" s="2"/>
      <c r="B7" s="142"/>
      <c r="C7" s="691"/>
      <c r="D7" s="692"/>
      <c r="E7" s="692"/>
      <c r="F7" s="693"/>
      <c r="G7" s="145"/>
      <c r="H7" s="145"/>
      <c r="I7" s="293"/>
      <c r="J7" s="294"/>
      <c r="K7" s="159"/>
      <c r="L7" s="265"/>
      <c r="M7" s="6"/>
      <c r="N7" s="11"/>
    </row>
    <row r="8" spans="1:15" ht="12" customHeight="1" x14ac:dyDescent="0.2">
      <c r="A8" s="2"/>
      <c r="B8" s="49">
        <v>1</v>
      </c>
      <c r="C8" s="670" t="s">
        <v>247</v>
      </c>
      <c r="D8" s="671"/>
      <c r="E8" s="671"/>
      <c r="F8" s="672"/>
      <c r="G8" s="50">
        <v>1</v>
      </c>
      <c r="H8" s="51" t="s">
        <v>10</v>
      </c>
      <c r="I8" s="295">
        <v>1</v>
      </c>
      <c r="J8" s="296" t="s">
        <v>10</v>
      </c>
      <c r="K8" s="115"/>
      <c r="L8" s="223">
        <f>ROUNDDOWN(G8*I8*K8,0)</f>
        <v>0</v>
      </c>
      <c r="M8" s="15"/>
      <c r="N8" s="16"/>
    </row>
    <row r="9" spans="1:15" ht="12" customHeight="1" x14ac:dyDescent="0.2">
      <c r="A9" s="2"/>
      <c r="B9" s="142"/>
      <c r="C9" s="147"/>
      <c r="D9" s="40"/>
      <c r="E9" s="40"/>
      <c r="F9" s="148"/>
      <c r="G9" s="145"/>
      <c r="H9" s="145"/>
      <c r="I9" s="293"/>
      <c r="J9" s="294"/>
      <c r="K9" s="155"/>
      <c r="L9" s="265"/>
      <c r="M9" s="13"/>
      <c r="N9" s="14"/>
    </row>
    <row r="10" spans="1:15" ht="12" customHeight="1" x14ac:dyDescent="0.2">
      <c r="A10" s="2"/>
      <c r="B10" s="49"/>
      <c r="C10" s="670"/>
      <c r="D10" s="671"/>
      <c r="E10" s="671"/>
      <c r="F10" s="672"/>
      <c r="G10" s="50"/>
      <c r="H10" s="51"/>
      <c r="I10" s="295"/>
      <c r="J10" s="296"/>
      <c r="K10" s="115"/>
      <c r="L10" s="223">
        <f>ROUNDDOWN(G10*I10*K10,0)</f>
        <v>0</v>
      </c>
      <c r="M10" s="682"/>
      <c r="N10" s="683"/>
    </row>
    <row r="11" spans="1:15" ht="12" customHeight="1" x14ac:dyDescent="0.2">
      <c r="A11" s="2"/>
      <c r="B11" s="142"/>
      <c r="C11" s="45"/>
      <c r="D11" s="38"/>
      <c r="E11" s="38"/>
      <c r="F11" s="152"/>
      <c r="G11" s="145"/>
      <c r="H11" s="145"/>
      <c r="I11" s="293"/>
      <c r="J11" s="294"/>
      <c r="K11" s="155"/>
      <c r="L11" s="265"/>
      <c r="M11" s="13"/>
      <c r="N11" s="12"/>
    </row>
    <row r="12" spans="1:15" ht="12" customHeight="1" x14ac:dyDescent="0.2">
      <c r="A12" s="2"/>
      <c r="B12" s="49"/>
      <c r="C12" s="670"/>
      <c r="D12" s="671"/>
      <c r="E12" s="671"/>
      <c r="F12" s="672"/>
      <c r="G12" s="50"/>
      <c r="H12" s="51"/>
      <c r="I12" s="295"/>
      <c r="J12" s="296"/>
      <c r="K12" s="115"/>
      <c r="L12" s="223">
        <f>ROUNDDOWN(G12*I12*K12,0)</f>
        <v>0</v>
      </c>
      <c r="M12" s="15"/>
      <c r="N12" s="16"/>
    </row>
    <row r="13" spans="1:15" ht="12" customHeight="1" x14ac:dyDescent="0.2">
      <c r="A13" s="2"/>
      <c r="B13" s="142"/>
      <c r="C13" s="147"/>
      <c r="D13" s="40"/>
      <c r="E13" s="40"/>
      <c r="F13" s="148"/>
      <c r="G13" s="145"/>
      <c r="H13" s="145"/>
      <c r="I13" s="293"/>
      <c r="J13" s="294"/>
      <c r="K13" s="155"/>
      <c r="L13" s="265"/>
      <c r="M13" s="13"/>
      <c r="N13" s="14"/>
    </row>
    <row r="14" spans="1:15" ht="12" customHeight="1" x14ac:dyDescent="0.2">
      <c r="A14" s="2"/>
      <c r="B14" s="49"/>
      <c r="C14" s="670"/>
      <c r="D14" s="671"/>
      <c r="E14" s="671"/>
      <c r="F14" s="672"/>
      <c r="G14" s="50"/>
      <c r="H14" s="51"/>
      <c r="I14" s="295"/>
      <c r="J14" s="296"/>
      <c r="K14" s="115"/>
      <c r="L14" s="223">
        <f>ROUNDDOWN(G14*I14*K14,0)</f>
        <v>0</v>
      </c>
      <c r="M14" s="15"/>
      <c r="N14" s="16"/>
    </row>
    <row r="15" spans="1:15" ht="12" customHeight="1" x14ac:dyDescent="0.2">
      <c r="A15" s="2"/>
      <c r="B15" s="142"/>
      <c r="C15" s="45"/>
      <c r="D15" s="38"/>
      <c r="E15" s="38"/>
      <c r="F15" s="152"/>
      <c r="G15" s="145"/>
      <c r="H15" s="145"/>
      <c r="I15" s="293"/>
      <c r="J15" s="294"/>
      <c r="K15" s="155"/>
      <c r="L15" s="265"/>
      <c r="M15" s="13"/>
      <c r="N15" s="14"/>
    </row>
    <row r="16" spans="1:15" ht="12" customHeight="1" x14ac:dyDescent="0.2">
      <c r="A16" s="2"/>
      <c r="B16" s="49"/>
      <c r="C16" s="670"/>
      <c r="D16" s="671"/>
      <c r="E16" s="671"/>
      <c r="F16" s="672"/>
      <c r="G16" s="50"/>
      <c r="H16" s="51"/>
      <c r="I16" s="295"/>
      <c r="J16" s="296"/>
      <c r="K16" s="115"/>
      <c r="L16" s="223">
        <f>ROUNDDOWN(G16*I16*K16,0)</f>
        <v>0</v>
      </c>
      <c r="M16" s="680"/>
      <c r="N16" s="681"/>
    </row>
    <row r="17" spans="1:14" ht="12" customHeight="1" x14ac:dyDescent="0.2">
      <c r="A17" s="2"/>
      <c r="B17" s="142"/>
      <c r="C17" s="147"/>
      <c r="D17" s="40"/>
      <c r="E17" s="40"/>
      <c r="F17" s="148"/>
      <c r="G17" s="145"/>
      <c r="H17" s="145"/>
      <c r="I17" s="293"/>
      <c r="J17" s="294"/>
      <c r="K17" s="155"/>
      <c r="L17" s="265"/>
      <c r="M17" s="13"/>
      <c r="N17" s="14"/>
    </row>
    <row r="18" spans="1:14" ht="12" customHeight="1" x14ac:dyDescent="0.2">
      <c r="A18" s="2"/>
      <c r="B18" s="49"/>
      <c r="C18" s="670"/>
      <c r="D18" s="671"/>
      <c r="E18" s="671"/>
      <c r="F18" s="672"/>
      <c r="G18" s="50"/>
      <c r="H18" s="51"/>
      <c r="I18" s="295"/>
      <c r="J18" s="296"/>
      <c r="K18" s="115"/>
      <c r="L18" s="223">
        <f>ROUNDDOWN(G18*I18*K18,0)</f>
        <v>0</v>
      </c>
      <c r="M18" s="682"/>
      <c r="N18" s="683"/>
    </row>
    <row r="19" spans="1:14" ht="12" customHeight="1" x14ac:dyDescent="0.2">
      <c r="A19" s="2"/>
      <c r="B19" s="142"/>
      <c r="C19" s="45"/>
      <c r="D19" s="38"/>
      <c r="E19" s="38"/>
      <c r="F19" s="152"/>
      <c r="G19" s="145"/>
      <c r="H19" s="145"/>
      <c r="I19" s="293"/>
      <c r="J19" s="294"/>
      <c r="K19" s="155"/>
      <c r="L19" s="265"/>
      <c r="M19" s="25"/>
      <c r="N19" s="26"/>
    </row>
    <row r="20" spans="1:14" ht="12" customHeight="1" x14ac:dyDescent="0.2">
      <c r="A20" s="2"/>
      <c r="B20" s="49"/>
      <c r="C20" s="670"/>
      <c r="D20" s="671"/>
      <c r="E20" s="671"/>
      <c r="F20" s="672"/>
      <c r="G20" s="50"/>
      <c r="H20" s="51"/>
      <c r="I20" s="295"/>
      <c r="J20" s="296"/>
      <c r="K20" s="115"/>
      <c r="L20" s="223">
        <f>ROUNDDOWN(G20*I20*K20,0)</f>
        <v>0</v>
      </c>
      <c r="M20" s="680"/>
      <c r="N20" s="681"/>
    </row>
    <row r="21" spans="1:14" ht="12" customHeight="1" x14ac:dyDescent="0.2">
      <c r="A21" s="2"/>
      <c r="B21" s="142"/>
      <c r="C21" s="147"/>
      <c r="D21" s="40"/>
      <c r="E21" s="40"/>
      <c r="F21" s="148"/>
      <c r="G21" s="145"/>
      <c r="H21" s="145"/>
      <c r="I21" s="293"/>
      <c r="J21" s="294"/>
      <c r="K21" s="155"/>
      <c r="L21" s="265"/>
      <c r="M21" s="23"/>
      <c r="N21" s="24"/>
    </row>
    <row r="22" spans="1:14" ht="12" customHeight="1" x14ac:dyDescent="0.2">
      <c r="A22" s="2"/>
      <c r="B22" s="49"/>
      <c r="C22" s="670"/>
      <c r="D22" s="671"/>
      <c r="E22" s="671"/>
      <c r="F22" s="672"/>
      <c r="G22" s="50"/>
      <c r="H22" s="51"/>
      <c r="I22" s="295"/>
      <c r="J22" s="296"/>
      <c r="K22" s="115"/>
      <c r="L22" s="223">
        <f>ROUNDDOWN(G22*K22,0)</f>
        <v>0</v>
      </c>
      <c r="M22" s="15"/>
      <c r="N22" s="16"/>
    </row>
    <row r="23" spans="1:14" ht="12" customHeight="1" x14ac:dyDescent="0.2">
      <c r="A23" s="2"/>
      <c r="B23" s="142"/>
      <c r="C23" s="52"/>
      <c r="D23" s="53"/>
      <c r="E23" s="53"/>
      <c r="F23" s="54"/>
      <c r="G23" s="145"/>
      <c r="H23" s="145"/>
      <c r="I23" s="293"/>
      <c r="J23" s="294"/>
      <c r="K23" s="155"/>
      <c r="L23" s="265"/>
      <c r="M23" s="13"/>
      <c r="N23" s="14"/>
    </row>
    <row r="24" spans="1:14" ht="12" customHeight="1" x14ac:dyDescent="0.2">
      <c r="A24" s="2"/>
      <c r="B24" s="49"/>
      <c r="C24" s="670"/>
      <c r="D24" s="671"/>
      <c r="E24" s="671"/>
      <c r="F24" s="672"/>
      <c r="G24" s="50"/>
      <c r="H24" s="51"/>
      <c r="I24" s="295"/>
      <c r="J24" s="296"/>
      <c r="K24" s="115"/>
      <c r="L24" s="223">
        <f>ROUNDDOWN(G24*K24,0)</f>
        <v>0</v>
      </c>
      <c r="M24" s="15"/>
      <c r="N24" s="19"/>
    </row>
    <row r="25" spans="1:14" ht="12" customHeight="1" x14ac:dyDescent="0.2">
      <c r="A25" s="2"/>
      <c r="B25" s="142"/>
      <c r="C25" s="52"/>
      <c r="D25" s="53"/>
      <c r="E25" s="53"/>
      <c r="F25" s="54"/>
      <c r="G25" s="145"/>
      <c r="H25" s="145"/>
      <c r="I25" s="293"/>
      <c r="J25" s="294"/>
      <c r="K25" s="155"/>
      <c r="L25" s="265"/>
      <c r="M25" s="13"/>
      <c r="N25" s="14"/>
    </row>
    <row r="26" spans="1:14" ht="12" customHeight="1" x14ac:dyDescent="0.2">
      <c r="A26" s="2"/>
      <c r="B26" s="49"/>
      <c r="C26" s="670"/>
      <c r="D26" s="671"/>
      <c r="E26" s="671"/>
      <c r="F26" s="672"/>
      <c r="G26" s="50"/>
      <c r="H26" s="51"/>
      <c r="I26" s="295"/>
      <c r="J26" s="296"/>
      <c r="K26" s="115"/>
      <c r="L26" s="223">
        <f>ROUNDDOWN(G26*K26,0)</f>
        <v>0</v>
      </c>
      <c r="M26" s="15"/>
      <c r="N26" s="16"/>
    </row>
    <row r="27" spans="1:14" ht="12" customHeight="1" x14ac:dyDescent="0.2">
      <c r="A27" s="2"/>
      <c r="B27" s="142"/>
      <c r="C27" s="52"/>
      <c r="D27" s="53"/>
      <c r="E27" s="53"/>
      <c r="F27" s="54"/>
      <c r="G27" s="145"/>
      <c r="H27" s="145"/>
      <c r="I27" s="293"/>
      <c r="J27" s="294"/>
      <c r="K27" s="155"/>
      <c r="L27" s="265"/>
      <c r="M27" s="13"/>
      <c r="N27" s="14"/>
    </row>
    <row r="28" spans="1:14" ht="12" customHeight="1" x14ac:dyDescent="0.2">
      <c r="A28" s="2"/>
      <c r="B28" s="49"/>
      <c r="C28" s="670"/>
      <c r="D28" s="671"/>
      <c r="E28" s="671"/>
      <c r="F28" s="672"/>
      <c r="G28" s="50"/>
      <c r="H28" s="51"/>
      <c r="I28" s="295"/>
      <c r="J28" s="296"/>
      <c r="K28" s="115"/>
      <c r="L28" s="223">
        <f>ROUNDDOWN(G28*K28,0)</f>
        <v>0</v>
      </c>
      <c r="M28" s="15"/>
      <c r="N28" s="16"/>
    </row>
    <row r="29" spans="1:14" ht="12" customHeight="1" x14ac:dyDescent="0.2">
      <c r="A29" s="2"/>
      <c r="B29" s="142"/>
      <c r="C29" s="52"/>
      <c r="D29" s="53"/>
      <c r="E29" s="53"/>
      <c r="F29" s="54"/>
      <c r="G29" s="145"/>
      <c r="H29" s="145"/>
      <c r="I29" s="293"/>
      <c r="J29" s="294"/>
      <c r="K29" s="151"/>
      <c r="L29" s="266">
        <f>SUM(L5,L6,L9,L11,L13,L15)</f>
        <v>0</v>
      </c>
      <c r="M29" s="13"/>
      <c r="N29" s="14"/>
    </row>
    <row r="30" spans="1:14" ht="12" customHeight="1" x14ac:dyDescent="0.2">
      <c r="A30" s="2"/>
      <c r="B30" s="49"/>
      <c r="C30" s="670"/>
      <c r="D30" s="671"/>
      <c r="E30" s="671"/>
      <c r="F30" s="672"/>
      <c r="G30" s="50"/>
      <c r="H30" s="51"/>
      <c r="I30" s="295"/>
      <c r="J30" s="296"/>
      <c r="K30" s="115"/>
      <c r="L30" s="267"/>
      <c r="M30" s="15"/>
      <c r="N30" s="16"/>
    </row>
    <row r="31" spans="1:14" ht="12" customHeight="1" x14ac:dyDescent="0.2">
      <c r="A31" s="2"/>
      <c r="B31" s="62"/>
      <c r="C31" s="157"/>
      <c r="D31" s="53"/>
      <c r="E31" s="53"/>
      <c r="F31" s="54"/>
      <c r="G31" s="55"/>
      <c r="H31" s="55"/>
      <c r="I31" s="304"/>
      <c r="J31" s="305"/>
      <c r="K31" s="151"/>
      <c r="L31" s="266"/>
      <c r="M31" s="13"/>
      <c r="N31" s="14"/>
    </row>
    <row r="32" spans="1:14" ht="12" customHeight="1" x14ac:dyDescent="0.2">
      <c r="A32" s="2"/>
      <c r="B32" s="49"/>
      <c r="C32" s="57"/>
      <c r="D32" s="58"/>
      <c r="E32" s="58"/>
      <c r="F32" s="59"/>
      <c r="G32" s="60"/>
      <c r="H32" s="64"/>
      <c r="I32" s="306"/>
      <c r="J32" s="307"/>
      <c r="K32" s="115"/>
      <c r="L32" s="223"/>
      <c r="M32" s="15"/>
      <c r="N32" s="16"/>
    </row>
    <row r="33" spans="1:14" ht="12" customHeight="1" x14ac:dyDescent="0.2">
      <c r="A33" s="2"/>
      <c r="B33" s="62"/>
      <c r="C33" s="52"/>
      <c r="D33" s="175"/>
      <c r="E33" s="53"/>
      <c r="F33" s="54"/>
      <c r="G33" s="55"/>
      <c r="H33" s="55"/>
      <c r="I33" s="304"/>
      <c r="J33" s="305"/>
      <c r="K33" s="151"/>
      <c r="L33" s="266"/>
      <c r="M33" s="13"/>
      <c r="N33" s="14"/>
    </row>
    <row r="34" spans="1:14" ht="12" customHeight="1" x14ac:dyDescent="0.2">
      <c r="A34" s="2"/>
      <c r="B34" s="49"/>
      <c r="C34" s="57"/>
      <c r="D34" s="58"/>
      <c r="E34" s="58"/>
      <c r="F34" s="59"/>
      <c r="G34" s="50"/>
      <c r="H34" s="158"/>
      <c r="I34" s="308"/>
      <c r="J34" s="309"/>
      <c r="K34" s="115"/>
      <c r="L34" s="223"/>
      <c r="M34" s="15"/>
      <c r="N34" s="16"/>
    </row>
    <row r="35" spans="1:14" ht="12" customHeight="1" x14ac:dyDescent="0.2">
      <c r="A35" s="2"/>
      <c r="B35" s="62"/>
      <c r="C35" s="52"/>
      <c r="D35" s="53"/>
      <c r="E35" s="53"/>
      <c r="F35" s="54"/>
      <c r="G35" s="149"/>
      <c r="H35" s="149"/>
      <c r="I35" s="297"/>
      <c r="J35" s="287"/>
      <c r="K35" s="151"/>
      <c r="L35" s="268"/>
      <c r="M35" s="13"/>
      <c r="N35" s="14"/>
    </row>
    <row r="36" spans="1:14" ht="12" customHeight="1" x14ac:dyDescent="0.2">
      <c r="A36" s="2"/>
      <c r="B36" s="49"/>
      <c r="C36" s="57"/>
      <c r="D36" s="58"/>
      <c r="E36" s="58"/>
      <c r="F36" s="59"/>
      <c r="G36" s="50"/>
      <c r="H36" s="158"/>
      <c r="I36" s="308"/>
      <c r="J36" s="309"/>
      <c r="K36" s="115"/>
      <c r="L36" s="223"/>
      <c r="M36" s="15"/>
      <c r="N36" s="16"/>
    </row>
    <row r="37" spans="1:14" ht="12" customHeight="1" x14ac:dyDescent="0.2">
      <c r="A37" s="2"/>
      <c r="B37" s="62"/>
      <c r="C37" s="157"/>
      <c r="D37" s="53"/>
      <c r="E37" s="53"/>
      <c r="F37" s="54"/>
      <c r="G37" s="149"/>
      <c r="H37" s="149"/>
      <c r="I37" s="297"/>
      <c r="J37" s="287"/>
      <c r="K37" s="287"/>
      <c r="L37" s="266">
        <f>INT(L29*0.9*0.58)</f>
        <v>0</v>
      </c>
      <c r="M37" s="13"/>
      <c r="N37" s="14"/>
    </row>
    <row r="38" spans="1:14" ht="12" customHeight="1" x14ac:dyDescent="0.2">
      <c r="A38" s="2"/>
      <c r="B38" s="49"/>
      <c r="C38" s="138"/>
      <c r="D38" s="58"/>
      <c r="E38" s="161"/>
      <c r="F38" s="59"/>
      <c r="G38" s="50"/>
      <c r="H38" s="50"/>
      <c r="I38" s="295"/>
      <c r="J38" s="288"/>
      <c r="K38" s="288"/>
      <c r="L38" s="223"/>
      <c r="M38" s="17"/>
      <c r="N38" s="16"/>
    </row>
    <row r="39" spans="1:14" ht="12" customHeight="1" x14ac:dyDescent="0.2">
      <c r="A39" s="2"/>
      <c r="B39" s="142"/>
      <c r="C39" s="143"/>
      <c r="D39" s="122"/>
      <c r="E39" s="122"/>
      <c r="F39" s="144"/>
      <c r="G39" s="162"/>
      <c r="H39" s="162"/>
      <c r="I39" s="310"/>
      <c r="J39" s="311"/>
      <c r="K39" s="163"/>
      <c r="L39" s="269"/>
      <c r="M39" s="6"/>
      <c r="N39" s="11"/>
    </row>
    <row r="40" spans="1:14" ht="12" customHeight="1" x14ac:dyDescent="0.2">
      <c r="A40" s="2"/>
      <c r="B40" s="166"/>
      <c r="C40" s="167"/>
      <c r="D40" s="168" t="s">
        <v>11</v>
      </c>
      <c r="E40" s="168"/>
      <c r="F40" s="169"/>
      <c r="G40" s="170"/>
      <c r="H40" s="170"/>
      <c r="I40" s="270"/>
      <c r="J40" s="312"/>
      <c r="K40" s="171"/>
      <c r="L40" s="271">
        <f>SUM(L8:L38)</f>
        <v>0</v>
      </c>
      <c r="M40" s="4"/>
      <c r="N40" s="5"/>
    </row>
    <row r="41" spans="1:14" ht="12" customHeight="1" x14ac:dyDescent="0.2">
      <c r="B41" s="175"/>
      <c r="C41" s="175"/>
      <c r="D41" s="175"/>
      <c r="E41" s="175"/>
      <c r="F41" s="175"/>
      <c r="G41" s="673"/>
      <c r="H41" s="673"/>
      <c r="I41" s="673"/>
      <c r="J41" s="673"/>
      <c r="K41" s="175"/>
      <c r="L41" s="175"/>
      <c r="N41" s="7"/>
    </row>
  </sheetData>
  <dataConsolidate/>
  <mergeCells count="24">
    <mergeCell ref="M4:N4"/>
    <mergeCell ref="G2:N3"/>
    <mergeCell ref="C14:F14"/>
    <mergeCell ref="D2:F3"/>
    <mergeCell ref="C4:F4"/>
    <mergeCell ref="G4:H4"/>
    <mergeCell ref="I4:J4"/>
    <mergeCell ref="C7:F7"/>
    <mergeCell ref="C8:F8"/>
    <mergeCell ref="C10:F10"/>
    <mergeCell ref="M10:N10"/>
    <mergeCell ref="C12:F12"/>
    <mergeCell ref="G41:J41"/>
    <mergeCell ref="C16:F16"/>
    <mergeCell ref="M16:N16"/>
    <mergeCell ref="C18:F18"/>
    <mergeCell ref="M18:N18"/>
    <mergeCell ref="C20:F20"/>
    <mergeCell ref="M20:N20"/>
    <mergeCell ref="C22:F22"/>
    <mergeCell ref="C24:F24"/>
    <mergeCell ref="C26:F26"/>
    <mergeCell ref="C28:F28"/>
    <mergeCell ref="C30:F30"/>
  </mergeCells>
  <phoneticPr fontId="2"/>
  <pageMargins left="0.70866141732283472" right="0.70866141732283472" top="0.98425196850393704" bottom="0.59055118110236227" header="0.51181102362204722" footer="0.31496062992125984"/>
  <pageSetup paperSize="9" scale="94" orientation="landscape" useFirstPageNumber="1" horizontalDpi="4294967293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E4360-F18E-0545-B7A8-457DC9480FEC}">
  <dimension ref="A2:O41"/>
  <sheetViews>
    <sheetView view="pageBreakPreview" zoomScale="115" zoomScaleNormal="100" zoomScaleSheetLayoutView="115" workbookViewId="0">
      <selection activeCell="K8" sqref="K8"/>
    </sheetView>
  </sheetViews>
  <sheetFormatPr defaultColWidth="9" defaultRowHeight="12" customHeight="1" x14ac:dyDescent="0.2"/>
  <cols>
    <col min="1" max="1" width="3.33203125" style="1" customWidth="1"/>
    <col min="2" max="2" width="5.33203125" style="1" customWidth="1"/>
    <col min="3" max="6" width="11.6640625" style="1" customWidth="1"/>
    <col min="7" max="8" width="6.6640625" style="35" customWidth="1"/>
    <col min="9" max="10" width="6.6640625" style="114" customWidth="1"/>
    <col min="11" max="11" width="14.33203125" style="1" bestFit="1" customWidth="1"/>
    <col min="12" max="12" width="13.6640625" style="1" customWidth="1"/>
    <col min="13" max="13" width="15.109375" style="1" customWidth="1"/>
    <col min="14" max="14" width="14.44140625" style="1" customWidth="1"/>
    <col min="15" max="15" width="2.33203125" style="1" customWidth="1"/>
    <col min="16" max="16384" width="9" style="1"/>
  </cols>
  <sheetData>
    <row r="2" spans="1:15" ht="12" customHeight="1" x14ac:dyDescent="0.2">
      <c r="B2" s="20"/>
      <c r="C2" s="21"/>
      <c r="D2" s="649" t="s">
        <v>310</v>
      </c>
      <c r="E2" s="649"/>
      <c r="F2" s="649"/>
      <c r="G2" s="667" t="s">
        <v>248</v>
      </c>
      <c r="H2" s="667"/>
      <c r="I2" s="667"/>
      <c r="J2" s="667"/>
      <c r="K2" s="667"/>
      <c r="L2" s="667"/>
      <c r="M2" s="667"/>
      <c r="N2" s="667"/>
      <c r="O2" s="37"/>
    </row>
    <row r="3" spans="1:15" ht="12" customHeight="1" x14ac:dyDescent="0.2">
      <c r="A3" s="2"/>
      <c r="B3" s="22"/>
      <c r="C3" s="21"/>
      <c r="D3" s="650"/>
      <c r="E3" s="650"/>
      <c r="F3" s="650"/>
      <c r="G3" s="668"/>
      <c r="H3" s="668"/>
      <c r="I3" s="668"/>
      <c r="J3" s="668"/>
      <c r="K3" s="668"/>
      <c r="L3" s="668"/>
      <c r="M3" s="668"/>
      <c r="N3" s="668"/>
      <c r="O3" s="37"/>
    </row>
    <row r="4" spans="1:15" s="2" customFormat="1" ht="20.25" customHeight="1" x14ac:dyDescent="0.2">
      <c r="A4" s="3"/>
      <c r="B4" s="18" t="s">
        <v>0</v>
      </c>
      <c r="C4" s="651" t="s">
        <v>1</v>
      </c>
      <c r="D4" s="652"/>
      <c r="E4" s="652"/>
      <c r="F4" s="653"/>
      <c r="G4" s="674" t="s">
        <v>33</v>
      </c>
      <c r="H4" s="675"/>
      <c r="I4" s="676" t="s">
        <v>34</v>
      </c>
      <c r="J4" s="677"/>
      <c r="K4" s="9" t="s">
        <v>4</v>
      </c>
      <c r="L4" s="10" t="s">
        <v>5</v>
      </c>
      <c r="M4" s="652" t="s">
        <v>6</v>
      </c>
      <c r="N4" s="654"/>
    </row>
    <row r="5" spans="1:15" ht="12" customHeight="1" x14ac:dyDescent="0.2">
      <c r="A5" s="3"/>
      <c r="B5" s="130"/>
      <c r="C5" s="131"/>
      <c r="D5" s="132"/>
      <c r="E5" s="132"/>
      <c r="F5" s="133"/>
      <c r="G5" s="134"/>
      <c r="H5" s="134"/>
      <c r="I5" s="289"/>
      <c r="J5" s="290"/>
      <c r="K5" s="261"/>
      <c r="L5" s="262"/>
      <c r="M5" s="8"/>
      <c r="N5" s="34"/>
    </row>
    <row r="6" spans="1:15" ht="12" customHeight="1" x14ac:dyDescent="0.2">
      <c r="A6" s="2"/>
      <c r="B6" s="49"/>
      <c r="C6" s="138" t="s">
        <v>291</v>
      </c>
      <c r="D6" s="58"/>
      <c r="E6" s="58"/>
      <c r="F6" s="59"/>
      <c r="G6" s="139"/>
      <c r="H6" s="139"/>
      <c r="I6" s="291"/>
      <c r="J6" s="292"/>
      <c r="K6" s="263"/>
      <c r="L6" s="264"/>
      <c r="M6" s="15"/>
      <c r="N6" s="19"/>
    </row>
    <row r="7" spans="1:15" ht="12" customHeight="1" x14ac:dyDescent="0.2">
      <c r="A7" s="2"/>
      <c r="B7" s="142"/>
      <c r="C7" s="691"/>
      <c r="D7" s="692"/>
      <c r="E7" s="692"/>
      <c r="F7" s="693"/>
      <c r="G7" s="145"/>
      <c r="H7" s="145"/>
      <c r="I7" s="293"/>
      <c r="J7" s="294"/>
      <c r="K7" s="159"/>
      <c r="L7" s="265"/>
      <c r="M7" s="6"/>
      <c r="N7" s="11"/>
    </row>
    <row r="8" spans="1:15" ht="12" customHeight="1" x14ac:dyDescent="0.2">
      <c r="A8" s="2"/>
      <c r="B8" s="49">
        <v>1</v>
      </c>
      <c r="C8" s="670" t="s">
        <v>249</v>
      </c>
      <c r="D8" s="671"/>
      <c r="E8" s="671"/>
      <c r="F8" s="672"/>
      <c r="G8" s="50">
        <v>1</v>
      </c>
      <c r="H8" s="51" t="s">
        <v>10</v>
      </c>
      <c r="I8" s="295">
        <v>1</v>
      </c>
      <c r="J8" s="296" t="s">
        <v>10</v>
      </c>
      <c r="K8" s="115"/>
      <c r="L8" s="223">
        <f>ROUNDDOWN(G8*I8*K8,0)</f>
        <v>0</v>
      </c>
      <c r="M8" s="15"/>
      <c r="N8" s="16"/>
    </row>
    <row r="9" spans="1:15" ht="12" customHeight="1" x14ac:dyDescent="0.2">
      <c r="A9" s="2"/>
      <c r="B9" s="142"/>
      <c r="C9" s="147"/>
      <c r="D9" s="40"/>
      <c r="E9" s="40"/>
      <c r="F9" s="148"/>
      <c r="G9" s="145"/>
      <c r="H9" s="145"/>
      <c r="I9" s="293"/>
      <c r="J9" s="294"/>
      <c r="K9" s="155"/>
      <c r="L9" s="265"/>
      <c r="M9" s="13"/>
      <c r="N9" s="14"/>
    </row>
    <row r="10" spans="1:15" ht="12" customHeight="1" x14ac:dyDescent="0.2">
      <c r="A10" s="2"/>
      <c r="B10" s="49"/>
      <c r="C10" s="670"/>
      <c r="D10" s="671"/>
      <c r="E10" s="671"/>
      <c r="F10" s="672"/>
      <c r="G10" s="50"/>
      <c r="H10" s="51"/>
      <c r="I10" s="295"/>
      <c r="J10" s="296"/>
      <c r="K10" s="115"/>
      <c r="L10" s="223">
        <f>ROUNDDOWN(G10*I10*K10,0)</f>
        <v>0</v>
      </c>
      <c r="M10" s="682"/>
      <c r="N10" s="683"/>
    </row>
    <row r="11" spans="1:15" ht="12" customHeight="1" x14ac:dyDescent="0.2">
      <c r="A11" s="2"/>
      <c r="B11" s="142"/>
      <c r="C11" s="45"/>
      <c r="D11" s="38"/>
      <c r="E11" s="38"/>
      <c r="F11" s="152"/>
      <c r="G11" s="145"/>
      <c r="H11" s="145"/>
      <c r="I11" s="293"/>
      <c r="J11" s="294"/>
      <c r="K11" s="155"/>
      <c r="L11" s="265"/>
      <c r="M11" s="13"/>
      <c r="N11" s="12"/>
    </row>
    <row r="12" spans="1:15" ht="12" customHeight="1" x14ac:dyDescent="0.2">
      <c r="A12" s="2"/>
      <c r="B12" s="49"/>
      <c r="C12" s="670"/>
      <c r="D12" s="671"/>
      <c r="E12" s="671"/>
      <c r="F12" s="672"/>
      <c r="G12" s="50"/>
      <c r="H12" s="51"/>
      <c r="I12" s="295"/>
      <c r="J12" s="296"/>
      <c r="K12" s="115"/>
      <c r="L12" s="223">
        <f>ROUNDDOWN(G12*I12*K12,0)</f>
        <v>0</v>
      </c>
      <c r="M12" s="15"/>
      <c r="N12" s="16"/>
    </row>
    <row r="13" spans="1:15" ht="12" customHeight="1" x14ac:dyDescent="0.2">
      <c r="A13" s="2"/>
      <c r="B13" s="142"/>
      <c r="C13" s="147"/>
      <c r="D13" s="40"/>
      <c r="E13" s="40"/>
      <c r="F13" s="148"/>
      <c r="G13" s="145"/>
      <c r="H13" s="145"/>
      <c r="I13" s="293"/>
      <c r="J13" s="294"/>
      <c r="K13" s="155"/>
      <c r="L13" s="265"/>
      <c r="M13" s="13"/>
      <c r="N13" s="14"/>
    </row>
    <row r="14" spans="1:15" ht="12" customHeight="1" x14ac:dyDescent="0.2">
      <c r="A14" s="2"/>
      <c r="B14" s="49"/>
      <c r="C14" s="670"/>
      <c r="D14" s="671"/>
      <c r="E14" s="671"/>
      <c r="F14" s="672"/>
      <c r="G14" s="50"/>
      <c r="H14" s="51"/>
      <c r="I14" s="295"/>
      <c r="J14" s="296"/>
      <c r="K14" s="115"/>
      <c r="L14" s="223">
        <f>ROUNDDOWN(G14*I14*K14,0)</f>
        <v>0</v>
      </c>
      <c r="M14" s="15"/>
      <c r="N14" s="16"/>
    </row>
    <row r="15" spans="1:15" ht="12" customHeight="1" x14ac:dyDescent="0.2">
      <c r="A15" s="2"/>
      <c r="B15" s="142"/>
      <c r="C15" s="45"/>
      <c r="D15" s="38"/>
      <c r="E15" s="38"/>
      <c r="F15" s="152"/>
      <c r="G15" s="145"/>
      <c r="H15" s="145"/>
      <c r="I15" s="293"/>
      <c r="J15" s="294"/>
      <c r="K15" s="155"/>
      <c r="L15" s="265"/>
      <c r="M15" s="13"/>
      <c r="N15" s="14"/>
    </row>
    <row r="16" spans="1:15" ht="12" customHeight="1" x14ac:dyDescent="0.2">
      <c r="A16" s="2"/>
      <c r="B16" s="49"/>
      <c r="C16" s="670"/>
      <c r="D16" s="671"/>
      <c r="E16" s="671"/>
      <c r="F16" s="672"/>
      <c r="G16" s="50"/>
      <c r="H16" s="51"/>
      <c r="I16" s="295"/>
      <c r="J16" s="296"/>
      <c r="K16" s="115"/>
      <c r="L16" s="223">
        <f>ROUNDDOWN(G16*I16*K16,0)</f>
        <v>0</v>
      </c>
      <c r="M16" s="680"/>
      <c r="N16" s="681"/>
    </row>
    <row r="17" spans="1:14" ht="12" customHeight="1" x14ac:dyDescent="0.2">
      <c r="A17" s="2"/>
      <c r="B17" s="142"/>
      <c r="C17" s="147"/>
      <c r="D17" s="40"/>
      <c r="E17" s="40"/>
      <c r="F17" s="148"/>
      <c r="G17" s="145"/>
      <c r="H17" s="145"/>
      <c r="I17" s="293"/>
      <c r="J17" s="294"/>
      <c r="K17" s="155"/>
      <c r="L17" s="265"/>
      <c r="M17" s="13"/>
      <c r="N17" s="14"/>
    </row>
    <row r="18" spans="1:14" ht="12" customHeight="1" x14ac:dyDescent="0.2">
      <c r="A18" s="2"/>
      <c r="B18" s="49"/>
      <c r="C18" s="670"/>
      <c r="D18" s="671"/>
      <c r="E18" s="671"/>
      <c r="F18" s="672"/>
      <c r="G18" s="50"/>
      <c r="H18" s="51"/>
      <c r="I18" s="295"/>
      <c r="J18" s="296"/>
      <c r="K18" s="115"/>
      <c r="L18" s="223">
        <f>ROUNDDOWN(G18*I18*K18,0)</f>
        <v>0</v>
      </c>
      <c r="M18" s="682"/>
      <c r="N18" s="683"/>
    </row>
    <row r="19" spans="1:14" ht="12" customHeight="1" x14ac:dyDescent="0.2">
      <c r="A19" s="2"/>
      <c r="B19" s="142"/>
      <c r="C19" s="45"/>
      <c r="D19" s="38"/>
      <c r="E19" s="38"/>
      <c r="F19" s="152"/>
      <c r="G19" s="145"/>
      <c r="H19" s="145"/>
      <c r="I19" s="293"/>
      <c r="J19" s="294"/>
      <c r="K19" s="155"/>
      <c r="L19" s="265"/>
      <c r="M19" s="25"/>
      <c r="N19" s="26"/>
    </row>
    <row r="20" spans="1:14" ht="12" customHeight="1" x14ac:dyDescent="0.2">
      <c r="A20" s="2"/>
      <c r="B20" s="49"/>
      <c r="C20" s="670"/>
      <c r="D20" s="671"/>
      <c r="E20" s="671"/>
      <c r="F20" s="672"/>
      <c r="G20" s="50"/>
      <c r="H20" s="51"/>
      <c r="I20" s="295"/>
      <c r="J20" s="296"/>
      <c r="K20" s="115"/>
      <c r="L20" s="223">
        <f>ROUNDDOWN(G20*I20*K20,0)</f>
        <v>0</v>
      </c>
      <c r="M20" s="680"/>
      <c r="N20" s="681"/>
    </row>
    <row r="21" spans="1:14" ht="12" customHeight="1" x14ac:dyDescent="0.2">
      <c r="A21" s="2"/>
      <c r="B21" s="142"/>
      <c r="C21" s="147"/>
      <c r="D21" s="40"/>
      <c r="E21" s="40"/>
      <c r="F21" s="148"/>
      <c r="G21" s="145"/>
      <c r="H21" s="145"/>
      <c r="I21" s="293"/>
      <c r="J21" s="294"/>
      <c r="K21" s="155"/>
      <c r="L21" s="265"/>
      <c r="M21" s="23"/>
      <c r="N21" s="24"/>
    </row>
    <row r="22" spans="1:14" ht="12" customHeight="1" x14ac:dyDescent="0.2">
      <c r="A22" s="2"/>
      <c r="B22" s="49"/>
      <c r="C22" s="670"/>
      <c r="D22" s="671"/>
      <c r="E22" s="671"/>
      <c r="F22" s="672"/>
      <c r="G22" s="50"/>
      <c r="H22" s="51"/>
      <c r="I22" s="295"/>
      <c r="J22" s="296"/>
      <c r="K22" s="115"/>
      <c r="L22" s="223">
        <f>ROUNDDOWN(G22*K22,0)</f>
        <v>0</v>
      </c>
      <c r="M22" s="15"/>
      <c r="N22" s="16"/>
    </row>
    <row r="23" spans="1:14" ht="12" customHeight="1" x14ac:dyDescent="0.2">
      <c r="A23" s="2"/>
      <c r="B23" s="142"/>
      <c r="C23" s="52"/>
      <c r="D23" s="53"/>
      <c r="E23" s="53"/>
      <c r="F23" s="54"/>
      <c r="G23" s="145"/>
      <c r="H23" s="145"/>
      <c r="I23" s="293"/>
      <c r="J23" s="294"/>
      <c r="K23" s="155"/>
      <c r="L23" s="265"/>
      <c r="M23" s="13"/>
      <c r="N23" s="14"/>
    </row>
    <row r="24" spans="1:14" ht="12" customHeight="1" x14ac:dyDescent="0.2">
      <c r="A24" s="2"/>
      <c r="B24" s="49"/>
      <c r="C24" s="670"/>
      <c r="D24" s="671"/>
      <c r="E24" s="671"/>
      <c r="F24" s="672"/>
      <c r="G24" s="50"/>
      <c r="H24" s="51"/>
      <c r="I24" s="295"/>
      <c r="J24" s="296"/>
      <c r="K24" s="115"/>
      <c r="L24" s="223">
        <f>ROUNDDOWN(G24*K24,0)</f>
        <v>0</v>
      </c>
      <c r="M24" s="15"/>
      <c r="N24" s="19"/>
    </row>
    <row r="25" spans="1:14" ht="12" customHeight="1" x14ac:dyDescent="0.2">
      <c r="A25" s="2"/>
      <c r="B25" s="142"/>
      <c r="C25" s="52"/>
      <c r="D25" s="53"/>
      <c r="E25" s="53"/>
      <c r="F25" s="54"/>
      <c r="G25" s="145"/>
      <c r="H25" s="145"/>
      <c r="I25" s="293"/>
      <c r="J25" s="294"/>
      <c r="K25" s="155"/>
      <c r="L25" s="265"/>
      <c r="M25" s="13"/>
      <c r="N25" s="14"/>
    </row>
    <row r="26" spans="1:14" ht="12" customHeight="1" x14ac:dyDescent="0.2">
      <c r="A26" s="2"/>
      <c r="B26" s="49"/>
      <c r="C26" s="670"/>
      <c r="D26" s="671"/>
      <c r="E26" s="671"/>
      <c r="F26" s="672"/>
      <c r="G26" s="50"/>
      <c r="H26" s="51"/>
      <c r="I26" s="295"/>
      <c r="J26" s="296"/>
      <c r="K26" s="115"/>
      <c r="L26" s="223">
        <f>ROUNDDOWN(G26*K26,0)</f>
        <v>0</v>
      </c>
      <c r="M26" s="15"/>
      <c r="N26" s="16"/>
    </row>
    <row r="27" spans="1:14" ht="12" customHeight="1" x14ac:dyDescent="0.2">
      <c r="A27" s="2"/>
      <c r="B27" s="142"/>
      <c r="C27" s="52"/>
      <c r="D27" s="53"/>
      <c r="E27" s="53"/>
      <c r="F27" s="54"/>
      <c r="G27" s="145"/>
      <c r="H27" s="145"/>
      <c r="I27" s="293"/>
      <c r="J27" s="294"/>
      <c r="K27" s="155"/>
      <c r="L27" s="265"/>
      <c r="M27" s="13"/>
      <c r="N27" s="14"/>
    </row>
    <row r="28" spans="1:14" ht="12" customHeight="1" x14ac:dyDescent="0.2">
      <c r="A28" s="2"/>
      <c r="B28" s="49"/>
      <c r="C28" s="670"/>
      <c r="D28" s="671"/>
      <c r="E28" s="671"/>
      <c r="F28" s="672"/>
      <c r="G28" s="50"/>
      <c r="H28" s="51"/>
      <c r="I28" s="295"/>
      <c r="J28" s="296"/>
      <c r="K28" s="115"/>
      <c r="L28" s="223">
        <f>ROUNDDOWN(G28*K28,0)</f>
        <v>0</v>
      </c>
      <c r="M28" s="15"/>
      <c r="N28" s="16"/>
    </row>
    <row r="29" spans="1:14" ht="12" customHeight="1" x14ac:dyDescent="0.2">
      <c r="A29" s="2"/>
      <c r="B29" s="142"/>
      <c r="C29" s="52"/>
      <c r="D29" s="53"/>
      <c r="E29" s="53"/>
      <c r="F29" s="54"/>
      <c r="G29" s="145"/>
      <c r="H29" s="145"/>
      <c r="I29" s="293"/>
      <c r="J29" s="294"/>
      <c r="K29" s="151"/>
      <c r="L29" s="266">
        <f>SUM(L5,L6,L9,L11,L13,L15)</f>
        <v>0</v>
      </c>
      <c r="M29" s="13"/>
      <c r="N29" s="14"/>
    </row>
    <row r="30" spans="1:14" ht="12" customHeight="1" x14ac:dyDescent="0.2">
      <c r="A30" s="2"/>
      <c r="B30" s="49"/>
      <c r="C30" s="670"/>
      <c r="D30" s="671"/>
      <c r="E30" s="671"/>
      <c r="F30" s="672"/>
      <c r="G30" s="50"/>
      <c r="H30" s="51"/>
      <c r="I30" s="295"/>
      <c r="J30" s="296"/>
      <c r="K30" s="115"/>
      <c r="L30" s="267"/>
      <c r="M30" s="15"/>
      <c r="N30" s="16"/>
    </row>
    <row r="31" spans="1:14" ht="12" customHeight="1" x14ac:dyDescent="0.2">
      <c r="A31" s="2"/>
      <c r="B31" s="62"/>
      <c r="C31" s="157"/>
      <c r="D31" s="53"/>
      <c r="E31" s="53"/>
      <c r="F31" s="54"/>
      <c r="G31" s="55"/>
      <c r="H31" s="55"/>
      <c r="I31" s="304"/>
      <c r="J31" s="305"/>
      <c r="K31" s="151"/>
      <c r="L31" s="266"/>
      <c r="M31" s="13"/>
      <c r="N31" s="14"/>
    </row>
    <row r="32" spans="1:14" ht="12" customHeight="1" x14ac:dyDescent="0.2">
      <c r="A32" s="2"/>
      <c r="B32" s="49"/>
      <c r="C32" s="57"/>
      <c r="D32" s="58"/>
      <c r="E32" s="58"/>
      <c r="F32" s="59"/>
      <c r="G32" s="60"/>
      <c r="H32" s="64"/>
      <c r="I32" s="306"/>
      <c r="J32" s="307"/>
      <c r="K32" s="115"/>
      <c r="L32" s="223"/>
      <c r="M32" s="15"/>
      <c r="N32" s="16"/>
    </row>
    <row r="33" spans="1:14" ht="12" customHeight="1" x14ac:dyDescent="0.2">
      <c r="A33" s="2"/>
      <c r="B33" s="62"/>
      <c r="C33" s="52"/>
      <c r="D33" s="175"/>
      <c r="E33" s="53"/>
      <c r="F33" s="54"/>
      <c r="G33" s="55"/>
      <c r="H33" s="55"/>
      <c r="I33" s="304"/>
      <c r="J33" s="305"/>
      <c r="K33" s="151"/>
      <c r="L33" s="266"/>
      <c r="M33" s="13"/>
      <c r="N33" s="14"/>
    </row>
    <row r="34" spans="1:14" ht="12" customHeight="1" x14ac:dyDescent="0.2">
      <c r="A34" s="2"/>
      <c r="B34" s="49"/>
      <c r="C34" s="57"/>
      <c r="D34" s="58"/>
      <c r="E34" s="58"/>
      <c r="F34" s="59"/>
      <c r="G34" s="50"/>
      <c r="H34" s="158"/>
      <c r="I34" s="308"/>
      <c r="J34" s="309"/>
      <c r="K34" s="115"/>
      <c r="L34" s="223"/>
      <c r="M34" s="15"/>
      <c r="N34" s="16"/>
    </row>
    <row r="35" spans="1:14" ht="12" customHeight="1" x14ac:dyDescent="0.2">
      <c r="A35" s="2"/>
      <c r="B35" s="62"/>
      <c r="C35" s="52"/>
      <c r="D35" s="53"/>
      <c r="E35" s="53"/>
      <c r="F35" s="54"/>
      <c r="G35" s="149"/>
      <c r="H35" s="149"/>
      <c r="I35" s="297"/>
      <c r="J35" s="287"/>
      <c r="K35" s="151"/>
      <c r="L35" s="268"/>
      <c r="M35" s="13"/>
      <c r="N35" s="14"/>
    </row>
    <row r="36" spans="1:14" ht="12" customHeight="1" x14ac:dyDescent="0.2">
      <c r="A36" s="2"/>
      <c r="B36" s="49"/>
      <c r="C36" s="57"/>
      <c r="D36" s="58"/>
      <c r="E36" s="58"/>
      <c r="F36" s="59"/>
      <c r="G36" s="50"/>
      <c r="H36" s="158"/>
      <c r="I36" s="308"/>
      <c r="J36" s="309"/>
      <c r="K36" s="115"/>
      <c r="L36" s="223"/>
      <c r="M36" s="15"/>
      <c r="N36" s="16"/>
    </row>
    <row r="37" spans="1:14" ht="12" customHeight="1" x14ac:dyDescent="0.2">
      <c r="A37" s="2"/>
      <c r="B37" s="62"/>
      <c r="C37" s="157"/>
      <c r="D37" s="53"/>
      <c r="E37" s="53"/>
      <c r="F37" s="54"/>
      <c r="G37" s="149"/>
      <c r="H37" s="149"/>
      <c r="I37" s="297"/>
      <c r="J37" s="287"/>
      <c r="K37" s="287"/>
      <c r="L37" s="266">
        <f>INT(L29*0.9*0.58)</f>
        <v>0</v>
      </c>
      <c r="M37" s="13"/>
      <c r="N37" s="14"/>
    </row>
    <row r="38" spans="1:14" ht="12" customHeight="1" x14ac:dyDescent="0.2">
      <c r="A38" s="2"/>
      <c r="B38" s="49"/>
      <c r="C38" s="138"/>
      <c r="D38" s="58"/>
      <c r="E38" s="161"/>
      <c r="F38" s="59"/>
      <c r="G38" s="50"/>
      <c r="H38" s="50"/>
      <c r="I38" s="295"/>
      <c r="J38" s="288"/>
      <c r="K38" s="288"/>
      <c r="L38" s="223"/>
      <c r="M38" s="17"/>
      <c r="N38" s="16"/>
    </row>
    <row r="39" spans="1:14" ht="12" customHeight="1" x14ac:dyDescent="0.2">
      <c r="A39" s="2"/>
      <c r="B39" s="142"/>
      <c r="C39" s="143"/>
      <c r="D39" s="122"/>
      <c r="E39" s="122"/>
      <c r="F39" s="144"/>
      <c r="G39" s="162"/>
      <c r="H39" s="162"/>
      <c r="I39" s="310"/>
      <c r="J39" s="311"/>
      <c r="K39" s="163"/>
      <c r="L39" s="269"/>
      <c r="M39" s="6"/>
      <c r="N39" s="11"/>
    </row>
    <row r="40" spans="1:14" ht="12" customHeight="1" x14ac:dyDescent="0.2">
      <c r="A40" s="2"/>
      <c r="B40" s="166"/>
      <c r="C40" s="167"/>
      <c r="D40" s="168" t="s">
        <v>11</v>
      </c>
      <c r="E40" s="168"/>
      <c r="F40" s="169"/>
      <c r="G40" s="170"/>
      <c r="H40" s="170"/>
      <c r="I40" s="270"/>
      <c r="J40" s="312"/>
      <c r="K40" s="171"/>
      <c r="L40" s="271">
        <f>SUM(L8:L38)</f>
        <v>0</v>
      </c>
      <c r="M40" s="4"/>
      <c r="N40" s="5"/>
    </row>
    <row r="41" spans="1:14" ht="12" customHeight="1" x14ac:dyDescent="0.2">
      <c r="B41" s="175"/>
      <c r="C41" s="175"/>
      <c r="D41" s="175"/>
      <c r="E41" s="175"/>
      <c r="F41" s="175"/>
      <c r="G41" s="673"/>
      <c r="H41" s="673"/>
      <c r="I41" s="673"/>
      <c r="J41" s="673"/>
      <c r="K41" s="175"/>
      <c r="L41" s="175"/>
      <c r="N41" s="7"/>
    </row>
  </sheetData>
  <dataConsolidate/>
  <mergeCells count="24">
    <mergeCell ref="M4:N4"/>
    <mergeCell ref="G2:N3"/>
    <mergeCell ref="C14:F14"/>
    <mergeCell ref="D2:F3"/>
    <mergeCell ref="C4:F4"/>
    <mergeCell ref="G4:H4"/>
    <mergeCell ref="I4:J4"/>
    <mergeCell ref="C7:F7"/>
    <mergeCell ref="C8:F8"/>
    <mergeCell ref="C10:F10"/>
    <mergeCell ref="M10:N10"/>
    <mergeCell ref="C12:F12"/>
    <mergeCell ref="G41:J41"/>
    <mergeCell ref="C16:F16"/>
    <mergeCell ref="M16:N16"/>
    <mergeCell ref="C18:F18"/>
    <mergeCell ref="M18:N18"/>
    <mergeCell ref="C20:F20"/>
    <mergeCell ref="M20:N20"/>
    <mergeCell ref="C22:F22"/>
    <mergeCell ref="C24:F24"/>
    <mergeCell ref="C26:F26"/>
    <mergeCell ref="C28:F28"/>
    <mergeCell ref="C30:F30"/>
  </mergeCells>
  <phoneticPr fontId="2"/>
  <pageMargins left="0.70866141732283472" right="0.70866141732283472" top="0.98425196850393704" bottom="0.59055118110236227" header="0.51181102362204722" footer="0.31496062992125984"/>
  <pageSetup paperSize="9" scale="94" orientation="landscape" useFirstPageNumber="1" horizontalDpi="4294967293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C6CED-0DA8-8549-871F-3DDDDDBACAF7}">
  <dimension ref="A2:O41"/>
  <sheetViews>
    <sheetView view="pageBreakPreview" zoomScale="115" zoomScaleNormal="100" zoomScaleSheetLayoutView="115" workbookViewId="0">
      <selection activeCell="K8" sqref="K8"/>
    </sheetView>
  </sheetViews>
  <sheetFormatPr defaultColWidth="9" defaultRowHeight="12" customHeight="1" x14ac:dyDescent="0.2"/>
  <cols>
    <col min="1" max="1" width="3.33203125" style="1" customWidth="1"/>
    <col min="2" max="2" width="5.33203125" style="1" customWidth="1"/>
    <col min="3" max="6" width="11.6640625" style="1" customWidth="1"/>
    <col min="7" max="8" width="6.6640625" style="35" customWidth="1"/>
    <col min="9" max="10" width="6.6640625" style="114" customWidth="1"/>
    <col min="11" max="11" width="14.33203125" style="1" bestFit="1" customWidth="1"/>
    <col min="12" max="12" width="13.6640625" style="1" customWidth="1"/>
    <col min="13" max="13" width="15.109375" style="1" customWidth="1"/>
    <col min="14" max="14" width="14.44140625" style="1" customWidth="1"/>
    <col min="15" max="15" width="2.33203125" style="1" customWidth="1"/>
    <col min="16" max="16384" width="9" style="1"/>
  </cols>
  <sheetData>
    <row r="2" spans="1:15" ht="12" customHeight="1" x14ac:dyDescent="0.2">
      <c r="B2" s="20"/>
      <c r="C2" s="21"/>
      <c r="D2" s="649" t="s">
        <v>310</v>
      </c>
      <c r="E2" s="649"/>
      <c r="F2" s="649"/>
      <c r="G2" s="667" t="s">
        <v>251</v>
      </c>
      <c r="H2" s="667"/>
      <c r="I2" s="667"/>
      <c r="J2" s="667"/>
      <c r="K2" s="667"/>
      <c r="L2" s="667"/>
      <c r="M2" s="667"/>
      <c r="N2" s="667"/>
      <c r="O2" s="37"/>
    </row>
    <row r="3" spans="1:15" ht="12" customHeight="1" x14ac:dyDescent="0.2">
      <c r="A3" s="2"/>
      <c r="B3" s="22"/>
      <c r="C3" s="21"/>
      <c r="D3" s="650"/>
      <c r="E3" s="650"/>
      <c r="F3" s="650"/>
      <c r="G3" s="668"/>
      <c r="H3" s="668"/>
      <c r="I3" s="668"/>
      <c r="J3" s="668"/>
      <c r="K3" s="668"/>
      <c r="L3" s="668"/>
      <c r="M3" s="668"/>
      <c r="N3" s="668"/>
      <c r="O3" s="37"/>
    </row>
    <row r="4" spans="1:15" s="2" customFormat="1" ht="20.25" customHeight="1" x14ac:dyDescent="0.2">
      <c r="A4" s="3"/>
      <c r="B4" s="18" t="s">
        <v>0</v>
      </c>
      <c r="C4" s="651" t="s">
        <v>1</v>
      </c>
      <c r="D4" s="652"/>
      <c r="E4" s="652"/>
      <c r="F4" s="653"/>
      <c r="G4" s="674" t="s">
        <v>250</v>
      </c>
      <c r="H4" s="675"/>
      <c r="I4" s="676" t="s">
        <v>34</v>
      </c>
      <c r="J4" s="677"/>
      <c r="K4" s="9" t="s">
        <v>4</v>
      </c>
      <c r="L4" s="10" t="s">
        <v>5</v>
      </c>
      <c r="M4" s="652" t="s">
        <v>6</v>
      </c>
      <c r="N4" s="654"/>
    </row>
    <row r="5" spans="1:15" ht="12" customHeight="1" x14ac:dyDescent="0.2">
      <c r="A5" s="3"/>
      <c r="B5" s="130"/>
      <c r="C5" s="131"/>
      <c r="D5" s="132"/>
      <c r="E5" s="132"/>
      <c r="F5" s="133"/>
      <c r="G5" s="134"/>
      <c r="H5" s="134"/>
      <c r="I5" s="289"/>
      <c r="J5" s="290"/>
      <c r="K5" s="261"/>
      <c r="L5" s="262"/>
      <c r="M5" s="8"/>
      <c r="N5" s="34"/>
    </row>
    <row r="6" spans="1:15" ht="12" customHeight="1" x14ac:dyDescent="0.2">
      <c r="A6" s="2"/>
      <c r="B6" s="49"/>
      <c r="C6" s="138" t="s">
        <v>252</v>
      </c>
      <c r="D6" s="58"/>
      <c r="E6" s="58"/>
      <c r="F6" s="59"/>
      <c r="G6" s="139"/>
      <c r="H6" s="139"/>
      <c r="I6" s="291"/>
      <c r="J6" s="292"/>
      <c r="K6" s="263"/>
      <c r="L6" s="264"/>
      <c r="M6" s="15"/>
      <c r="N6" s="19"/>
    </row>
    <row r="7" spans="1:15" ht="12" customHeight="1" x14ac:dyDescent="0.2">
      <c r="A7" s="2"/>
      <c r="B7" s="142"/>
      <c r="C7" s="691"/>
      <c r="D7" s="692"/>
      <c r="E7" s="692"/>
      <c r="F7" s="693"/>
      <c r="G7" s="145"/>
      <c r="H7" s="145"/>
      <c r="I7" s="293"/>
      <c r="J7" s="294"/>
      <c r="K7" s="159"/>
      <c r="L7" s="265"/>
      <c r="M7" s="6"/>
      <c r="N7" s="11"/>
    </row>
    <row r="8" spans="1:15" ht="12" customHeight="1" x14ac:dyDescent="0.2">
      <c r="A8" s="2"/>
      <c r="B8" s="49">
        <v>1</v>
      </c>
      <c r="C8" s="670" t="s">
        <v>252</v>
      </c>
      <c r="D8" s="671"/>
      <c r="E8" s="671"/>
      <c r="F8" s="672"/>
      <c r="G8" s="50">
        <v>1</v>
      </c>
      <c r="H8" s="51" t="s">
        <v>10</v>
      </c>
      <c r="I8" s="295">
        <v>1</v>
      </c>
      <c r="J8" s="296" t="s">
        <v>10</v>
      </c>
      <c r="K8" s="115"/>
      <c r="L8" s="223">
        <f>ROUNDDOWN(G8*I8*K8,0)</f>
        <v>0</v>
      </c>
      <c r="M8" s="15"/>
      <c r="N8" s="16"/>
    </row>
    <row r="9" spans="1:15" ht="12" customHeight="1" x14ac:dyDescent="0.2">
      <c r="A9" s="2"/>
      <c r="B9" s="142"/>
      <c r="C9" s="147"/>
      <c r="D9" s="40"/>
      <c r="E9" s="40"/>
      <c r="F9" s="148"/>
      <c r="G9" s="145"/>
      <c r="H9" s="145"/>
      <c r="I9" s="293"/>
      <c r="J9" s="294"/>
      <c r="K9" s="155"/>
      <c r="L9" s="265"/>
      <c r="M9" s="13"/>
      <c r="N9" s="14"/>
    </row>
    <row r="10" spans="1:15" ht="12" customHeight="1" x14ac:dyDescent="0.2">
      <c r="A10" s="2"/>
      <c r="B10" s="49"/>
      <c r="C10" s="670"/>
      <c r="D10" s="671"/>
      <c r="E10" s="671"/>
      <c r="F10" s="672"/>
      <c r="G10" s="50"/>
      <c r="H10" s="51"/>
      <c r="I10" s="295"/>
      <c r="J10" s="296"/>
      <c r="K10" s="115"/>
      <c r="L10" s="223">
        <f>ROUNDDOWN(G10*I10*K10,0)</f>
        <v>0</v>
      </c>
      <c r="M10" s="682"/>
      <c r="N10" s="683"/>
    </row>
    <row r="11" spans="1:15" ht="12" customHeight="1" x14ac:dyDescent="0.2">
      <c r="A11" s="2"/>
      <c r="B11" s="142"/>
      <c r="C11" s="45"/>
      <c r="D11" s="38"/>
      <c r="E11" s="38"/>
      <c r="F11" s="152"/>
      <c r="G11" s="145"/>
      <c r="H11" s="145"/>
      <c r="I11" s="293"/>
      <c r="J11" s="294"/>
      <c r="K11" s="155"/>
      <c r="L11" s="265"/>
      <c r="M11" s="13"/>
      <c r="N11" s="12"/>
    </row>
    <row r="12" spans="1:15" ht="12" customHeight="1" x14ac:dyDescent="0.2">
      <c r="A12" s="2"/>
      <c r="B12" s="49"/>
      <c r="C12" s="670"/>
      <c r="D12" s="671"/>
      <c r="E12" s="671"/>
      <c r="F12" s="672"/>
      <c r="G12" s="50"/>
      <c r="H12" s="51"/>
      <c r="I12" s="295"/>
      <c r="J12" s="296"/>
      <c r="K12" s="115"/>
      <c r="L12" s="223">
        <f>ROUNDDOWN(G12*I12*K12,0)</f>
        <v>0</v>
      </c>
      <c r="M12" s="15"/>
      <c r="N12" s="16"/>
    </row>
    <row r="13" spans="1:15" ht="12" customHeight="1" x14ac:dyDescent="0.2">
      <c r="A13" s="2"/>
      <c r="B13" s="142"/>
      <c r="C13" s="147"/>
      <c r="D13" s="40"/>
      <c r="E13" s="40"/>
      <c r="F13" s="148"/>
      <c r="G13" s="145"/>
      <c r="H13" s="145"/>
      <c r="I13" s="293"/>
      <c r="J13" s="294"/>
      <c r="K13" s="155"/>
      <c r="L13" s="265"/>
      <c r="M13" s="13"/>
      <c r="N13" s="14"/>
    </row>
    <row r="14" spans="1:15" ht="12" customHeight="1" x14ac:dyDescent="0.2">
      <c r="A14" s="2"/>
      <c r="B14" s="49"/>
      <c r="C14" s="670"/>
      <c r="D14" s="671"/>
      <c r="E14" s="671"/>
      <c r="F14" s="672"/>
      <c r="G14" s="50"/>
      <c r="H14" s="51"/>
      <c r="I14" s="295"/>
      <c r="J14" s="296"/>
      <c r="K14" s="115"/>
      <c r="L14" s="223">
        <f>ROUNDDOWN(G14*I14*K14,0)</f>
        <v>0</v>
      </c>
      <c r="M14" s="15"/>
      <c r="N14" s="16"/>
    </row>
    <row r="15" spans="1:15" ht="12" customHeight="1" x14ac:dyDescent="0.2">
      <c r="A15" s="2"/>
      <c r="B15" s="142"/>
      <c r="C15" s="45"/>
      <c r="D15" s="38"/>
      <c r="E15" s="38"/>
      <c r="F15" s="152"/>
      <c r="G15" s="145"/>
      <c r="H15" s="145"/>
      <c r="I15" s="293"/>
      <c r="J15" s="294"/>
      <c r="K15" s="155"/>
      <c r="L15" s="265"/>
      <c r="M15" s="13"/>
      <c r="N15" s="14"/>
    </row>
    <row r="16" spans="1:15" ht="12" customHeight="1" x14ac:dyDescent="0.2">
      <c r="A16" s="2"/>
      <c r="B16" s="49"/>
      <c r="C16" s="670"/>
      <c r="D16" s="671"/>
      <c r="E16" s="671"/>
      <c r="F16" s="672"/>
      <c r="G16" s="50"/>
      <c r="H16" s="51"/>
      <c r="I16" s="295"/>
      <c r="J16" s="296"/>
      <c r="K16" s="115"/>
      <c r="L16" s="223">
        <f>ROUNDDOWN(G16*I16*K16,0)</f>
        <v>0</v>
      </c>
      <c r="M16" s="680"/>
      <c r="N16" s="681"/>
    </row>
    <row r="17" spans="1:14" ht="12" customHeight="1" x14ac:dyDescent="0.2">
      <c r="A17" s="2"/>
      <c r="B17" s="142"/>
      <c r="C17" s="147"/>
      <c r="D17" s="40"/>
      <c r="E17" s="40"/>
      <c r="F17" s="148"/>
      <c r="G17" s="145"/>
      <c r="H17" s="145"/>
      <c r="I17" s="293"/>
      <c r="J17" s="294"/>
      <c r="K17" s="155"/>
      <c r="L17" s="265"/>
      <c r="M17" s="13"/>
      <c r="N17" s="14"/>
    </row>
    <row r="18" spans="1:14" ht="12" customHeight="1" x14ac:dyDescent="0.2">
      <c r="A18" s="2"/>
      <c r="B18" s="49"/>
      <c r="C18" s="670"/>
      <c r="D18" s="671"/>
      <c r="E18" s="671"/>
      <c r="F18" s="672"/>
      <c r="G18" s="50"/>
      <c r="H18" s="51"/>
      <c r="I18" s="295"/>
      <c r="J18" s="296"/>
      <c r="K18" s="115"/>
      <c r="L18" s="223">
        <f>ROUNDDOWN(G18*I18*K18,0)</f>
        <v>0</v>
      </c>
      <c r="M18" s="682"/>
      <c r="N18" s="683"/>
    </row>
    <row r="19" spans="1:14" ht="12" customHeight="1" x14ac:dyDescent="0.2">
      <c r="A19" s="2"/>
      <c r="B19" s="142"/>
      <c r="C19" s="45"/>
      <c r="D19" s="38"/>
      <c r="E19" s="38"/>
      <c r="F19" s="152"/>
      <c r="G19" s="145"/>
      <c r="H19" s="145"/>
      <c r="I19" s="293"/>
      <c r="J19" s="294"/>
      <c r="K19" s="155"/>
      <c r="L19" s="265"/>
      <c r="M19" s="25"/>
      <c r="N19" s="26"/>
    </row>
    <row r="20" spans="1:14" ht="12" customHeight="1" x14ac:dyDescent="0.2">
      <c r="A20" s="2"/>
      <c r="B20" s="49"/>
      <c r="C20" s="670"/>
      <c r="D20" s="671"/>
      <c r="E20" s="671"/>
      <c r="F20" s="672"/>
      <c r="G20" s="50"/>
      <c r="H20" s="51"/>
      <c r="I20" s="295"/>
      <c r="J20" s="296"/>
      <c r="K20" s="115"/>
      <c r="L20" s="223">
        <f>ROUNDDOWN(G20*I20*K20,0)</f>
        <v>0</v>
      </c>
      <c r="M20" s="680"/>
      <c r="N20" s="681"/>
    </row>
    <row r="21" spans="1:14" ht="12" customHeight="1" x14ac:dyDescent="0.2">
      <c r="A21" s="2"/>
      <c r="B21" s="142"/>
      <c r="C21" s="147"/>
      <c r="D21" s="40"/>
      <c r="E21" s="40"/>
      <c r="F21" s="148"/>
      <c r="G21" s="145"/>
      <c r="H21" s="145"/>
      <c r="I21" s="293"/>
      <c r="J21" s="294"/>
      <c r="K21" s="155"/>
      <c r="L21" s="265"/>
      <c r="M21" s="23"/>
      <c r="N21" s="24"/>
    </row>
    <row r="22" spans="1:14" ht="12" customHeight="1" x14ac:dyDescent="0.2">
      <c r="A22" s="2"/>
      <c r="B22" s="49"/>
      <c r="C22" s="670"/>
      <c r="D22" s="671"/>
      <c r="E22" s="671"/>
      <c r="F22" s="672"/>
      <c r="G22" s="50"/>
      <c r="H22" s="51"/>
      <c r="I22" s="295"/>
      <c r="J22" s="296"/>
      <c r="K22" s="115"/>
      <c r="L22" s="223">
        <f>ROUNDDOWN(G22*K22,0)</f>
        <v>0</v>
      </c>
      <c r="M22" s="15"/>
      <c r="N22" s="16"/>
    </row>
    <row r="23" spans="1:14" ht="12" customHeight="1" x14ac:dyDescent="0.2">
      <c r="A23" s="2"/>
      <c r="B23" s="142"/>
      <c r="C23" s="52"/>
      <c r="D23" s="53"/>
      <c r="E23" s="53"/>
      <c r="F23" s="54"/>
      <c r="G23" s="145"/>
      <c r="H23" s="145"/>
      <c r="I23" s="293"/>
      <c r="J23" s="294"/>
      <c r="K23" s="155"/>
      <c r="L23" s="265"/>
      <c r="M23" s="13"/>
      <c r="N23" s="14"/>
    </row>
    <row r="24" spans="1:14" ht="12" customHeight="1" x14ac:dyDescent="0.2">
      <c r="A24" s="2"/>
      <c r="B24" s="49"/>
      <c r="C24" s="670"/>
      <c r="D24" s="671"/>
      <c r="E24" s="671"/>
      <c r="F24" s="672"/>
      <c r="G24" s="50"/>
      <c r="H24" s="51"/>
      <c r="I24" s="295"/>
      <c r="J24" s="296"/>
      <c r="K24" s="115"/>
      <c r="L24" s="223">
        <f>ROUNDDOWN(G24*K24,0)</f>
        <v>0</v>
      </c>
      <c r="M24" s="15"/>
      <c r="N24" s="19"/>
    </row>
    <row r="25" spans="1:14" ht="12" customHeight="1" x14ac:dyDescent="0.2">
      <c r="A25" s="2"/>
      <c r="B25" s="142"/>
      <c r="C25" s="52"/>
      <c r="D25" s="53"/>
      <c r="E25" s="53"/>
      <c r="F25" s="54"/>
      <c r="G25" s="145"/>
      <c r="H25" s="145"/>
      <c r="I25" s="293"/>
      <c r="J25" s="294"/>
      <c r="K25" s="155"/>
      <c r="L25" s="265"/>
      <c r="M25" s="13"/>
      <c r="N25" s="14"/>
    </row>
    <row r="26" spans="1:14" ht="12" customHeight="1" x14ac:dyDescent="0.2">
      <c r="A26" s="2"/>
      <c r="B26" s="49"/>
      <c r="C26" s="670"/>
      <c r="D26" s="671"/>
      <c r="E26" s="671"/>
      <c r="F26" s="672"/>
      <c r="G26" s="50"/>
      <c r="H26" s="51"/>
      <c r="I26" s="295"/>
      <c r="J26" s="296"/>
      <c r="K26" s="115"/>
      <c r="L26" s="223">
        <f>ROUNDDOWN(G26*K26,0)</f>
        <v>0</v>
      </c>
      <c r="M26" s="15"/>
      <c r="N26" s="16"/>
    </row>
    <row r="27" spans="1:14" ht="12" customHeight="1" x14ac:dyDescent="0.2">
      <c r="A27" s="2"/>
      <c r="B27" s="142"/>
      <c r="C27" s="52"/>
      <c r="D27" s="53"/>
      <c r="E27" s="53"/>
      <c r="F27" s="54"/>
      <c r="G27" s="145"/>
      <c r="H27" s="145"/>
      <c r="I27" s="293"/>
      <c r="J27" s="294"/>
      <c r="K27" s="155"/>
      <c r="L27" s="265"/>
      <c r="M27" s="13"/>
      <c r="N27" s="14"/>
    </row>
    <row r="28" spans="1:14" ht="12" customHeight="1" x14ac:dyDescent="0.2">
      <c r="A28" s="2"/>
      <c r="B28" s="49"/>
      <c r="C28" s="670"/>
      <c r="D28" s="671"/>
      <c r="E28" s="671"/>
      <c r="F28" s="672"/>
      <c r="G28" s="50"/>
      <c r="H28" s="51"/>
      <c r="I28" s="295"/>
      <c r="J28" s="296"/>
      <c r="K28" s="115"/>
      <c r="L28" s="223">
        <f>ROUNDDOWN(G28*K28,0)</f>
        <v>0</v>
      </c>
      <c r="M28" s="15"/>
      <c r="N28" s="16"/>
    </row>
    <row r="29" spans="1:14" ht="12" customHeight="1" x14ac:dyDescent="0.2">
      <c r="A29" s="2"/>
      <c r="B29" s="142"/>
      <c r="C29" s="52"/>
      <c r="D29" s="53"/>
      <c r="E29" s="53"/>
      <c r="F29" s="54"/>
      <c r="G29" s="145"/>
      <c r="H29" s="145"/>
      <c r="I29" s="293"/>
      <c r="J29" s="294"/>
      <c r="K29" s="151"/>
      <c r="L29" s="266">
        <f>SUM(L5,L6,L9,L11,L13,L15)</f>
        <v>0</v>
      </c>
      <c r="M29" s="13"/>
      <c r="N29" s="14"/>
    </row>
    <row r="30" spans="1:14" ht="12" customHeight="1" x14ac:dyDescent="0.2">
      <c r="A30" s="2"/>
      <c r="B30" s="49"/>
      <c r="C30" s="670"/>
      <c r="D30" s="671"/>
      <c r="E30" s="671"/>
      <c r="F30" s="672"/>
      <c r="G30" s="50"/>
      <c r="H30" s="51"/>
      <c r="I30" s="295"/>
      <c r="J30" s="296"/>
      <c r="K30" s="115"/>
      <c r="L30" s="267"/>
      <c r="M30" s="15"/>
      <c r="N30" s="16"/>
    </row>
    <row r="31" spans="1:14" ht="12" customHeight="1" x14ac:dyDescent="0.2">
      <c r="A31" s="2"/>
      <c r="B31" s="62"/>
      <c r="C31" s="157"/>
      <c r="D31" s="53"/>
      <c r="E31" s="53"/>
      <c r="F31" s="54"/>
      <c r="G31" s="55"/>
      <c r="H31" s="55"/>
      <c r="I31" s="304"/>
      <c r="J31" s="305"/>
      <c r="K31" s="151"/>
      <c r="L31" s="266"/>
      <c r="M31" s="13"/>
      <c r="N31" s="14"/>
    </row>
    <row r="32" spans="1:14" ht="12" customHeight="1" x14ac:dyDescent="0.2">
      <c r="A32" s="2"/>
      <c r="B32" s="49"/>
      <c r="C32" s="57"/>
      <c r="D32" s="58"/>
      <c r="E32" s="58"/>
      <c r="F32" s="59"/>
      <c r="G32" s="60"/>
      <c r="H32" s="64"/>
      <c r="I32" s="306"/>
      <c r="J32" s="307"/>
      <c r="K32" s="115"/>
      <c r="L32" s="223"/>
      <c r="M32" s="15"/>
      <c r="N32" s="16"/>
    </row>
    <row r="33" spans="1:14" ht="12" customHeight="1" x14ac:dyDescent="0.2">
      <c r="A33" s="2"/>
      <c r="B33" s="62"/>
      <c r="C33" s="52"/>
      <c r="D33" s="175"/>
      <c r="E33" s="53"/>
      <c r="F33" s="54"/>
      <c r="G33" s="55"/>
      <c r="H33" s="55"/>
      <c r="I33" s="304"/>
      <c r="J33" s="305"/>
      <c r="K33" s="151"/>
      <c r="L33" s="266"/>
      <c r="M33" s="13"/>
      <c r="N33" s="14"/>
    </row>
    <row r="34" spans="1:14" ht="12" customHeight="1" x14ac:dyDescent="0.2">
      <c r="A34" s="2"/>
      <c r="B34" s="49"/>
      <c r="C34" s="57"/>
      <c r="D34" s="58"/>
      <c r="E34" s="58"/>
      <c r="F34" s="59"/>
      <c r="G34" s="50"/>
      <c r="H34" s="158"/>
      <c r="I34" s="308"/>
      <c r="J34" s="309"/>
      <c r="K34" s="115"/>
      <c r="L34" s="223"/>
      <c r="M34" s="15"/>
      <c r="N34" s="16"/>
    </row>
    <row r="35" spans="1:14" ht="12" customHeight="1" x14ac:dyDescent="0.2">
      <c r="A35" s="2"/>
      <c r="B35" s="62"/>
      <c r="C35" s="52"/>
      <c r="D35" s="53"/>
      <c r="E35" s="53"/>
      <c r="F35" s="54"/>
      <c r="G35" s="149"/>
      <c r="H35" s="149"/>
      <c r="I35" s="297"/>
      <c r="J35" s="287"/>
      <c r="K35" s="151"/>
      <c r="L35" s="268"/>
      <c r="M35" s="13"/>
      <c r="N35" s="14"/>
    </row>
    <row r="36" spans="1:14" ht="12" customHeight="1" x14ac:dyDescent="0.2">
      <c r="A36" s="2"/>
      <c r="B36" s="49"/>
      <c r="C36" s="57"/>
      <c r="D36" s="58"/>
      <c r="E36" s="58"/>
      <c r="F36" s="59"/>
      <c r="G36" s="50"/>
      <c r="H36" s="158"/>
      <c r="I36" s="308"/>
      <c r="J36" s="309"/>
      <c r="K36" s="115"/>
      <c r="L36" s="223"/>
      <c r="M36" s="15"/>
      <c r="N36" s="16"/>
    </row>
    <row r="37" spans="1:14" ht="12" customHeight="1" x14ac:dyDescent="0.2">
      <c r="A37" s="2"/>
      <c r="B37" s="62"/>
      <c r="C37" s="157"/>
      <c r="D37" s="53"/>
      <c r="E37" s="53"/>
      <c r="F37" s="54"/>
      <c r="G37" s="149"/>
      <c r="H37" s="149"/>
      <c r="I37" s="297"/>
      <c r="J37" s="287"/>
      <c r="K37" s="287"/>
      <c r="L37" s="266">
        <f>INT(L29*0.9*0.58)</f>
        <v>0</v>
      </c>
      <c r="M37" s="13"/>
      <c r="N37" s="14"/>
    </row>
    <row r="38" spans="1:14" ht="12" customHeight="1" x14ac:dyDescent="0.2">
      <c r="A38" s="2"/>
      <c r="B38" s="49"/>
      <c r="C38" s="138"/>
      <c r="D38" s="58"/>
      <c r="E38" s="161"/>
      <c r="F38" s="59"/>
      <c r="G38" s="50"/>
      <c r="H38" s="50"/>
      <c r="I38" s="295"/>
      <c r="J38" s="288"/>
      <c r="K38" s="288"/>
      <c r="L38" s="223"/>
      <c r="M38" s="17"/>
      <c r="N38" s="16"/>
    </row>
    <row r="39" spans="1:14" ht="12" customHeight="1" x14ac:dyDescent="0.2">
      <c r="A39" s="2"/>
      <c r="B39" s="142"/>
      <c r="C39" s="143"/>
      <c r="D39" s="122"/>
      <c r="E39" s="122"/>
      <c r="F39" s="144"/>
      <c r="G39" s="162"/>
      <c r="H39" s="162"/>
      <c r="I39" s="310"/>
      <c r="J39" s="311"/>
      <c r="K39" s="163"/>
      <c r="L39" s="269"/>
      <c r="M39" s="6"/>
      <c r="N39" s="11"/>
    </row>
    <row r="40" spans="1:14" ht="12" customHeight="1" x14ac:dyDescent="0.2">
      <c r="A40" s="2"/>
      <c r="B40" s="166"/>
      <c r="C40" s="167"/>
      <c r="D40" s="168" t="s">
        <v>11</v>
      </c>
      <c r="E40" s="168"/>
      <c r="F40" s="169"/>
      <c r="G40" s="170"/>
      <c r="H40" s="170"/>
      <c r="I40" s="270"/>
      <c r="J40" s="312"/>
      <c r="K40" s="171"/>
      <c r="L40" s="271">
        <f>SUM(L8:L38)</f>
        <v>0</v>
      </c>
      <c r="M40" s="4"/>
      <c r="N40" s="5"/>
    </row>
    <row r="41" spans="1:14" ht="12" customHeight="1" x14ac:dyDescent="0.2">
      <c r="B41" s="175"/>
      <c r="C41" s="175"/>
      <c r="D41" s="175"/>
      <c r="E41" s="175"/>
      <c r="F41" s="175"/>
      <c r="G41" s="673"/>
      <c r="H41" s="673"/>
      <c r="I41" s="673"/>
      <c r="J41" s="673"/>
      <c r="K41" s="175"/>
      <c r="L41" s="175"/>
      <c r="N41" s="7"/>
    </row>
  </sheetData>
  <dataConsolidate/>
  <mergeCells count="24">
    <mergeCell ref="M4:N4"/>
    <mergeCell ref="G2:N3"/>
    <mergeCell ref="C14:F14"/>
    <mergeCell ref="D2:F3"/>
    <mergeCell ref="C4:F4"/>
    <mergeCell ref="G4:H4"/>
    <mergeCell ref="I4:J4"/>
    <mergeCell ref="C7:F7"/>
    <mergeCell ref="C8:F8"/>
    <mergeCell ref="C10:F10"/>
    <mergeCell ref="M10:N10"/>
    <mergeCell ref="C12:F12"/>
    <mergeCell ref="G41:J41"/>
    <mergeCell ref="C16:F16"/>
    <mergeCell ref="M16:N16"/>
    <mergeCell ref="C18:F18"/>
    <mergeCell ref="M18:N18"/>
    <mergeCell ref="C20:F20"/>
    <mergeCell ref="M20:N20"/>
    <mergeCell ref="C22:F22"/>
    <mergeCell ref="C24:F24"/>
    <mergeCell ref="C26:F26"/>
    <mergeCell ref="C28:F28"/>
    <mergeCell ref="C30:F30"/>
  </mergeCells>
  <phoneticPr fontId="2"/>
  <pageMargins left="0.70866141732283472" right="0.70866141732283472" top="0.98425196850393704" bottom="0.59055118110236227" header="0.51181102362204722" footer="0.31496062992125984"/>
  <pageSetup paperSize="9" scale="94" orientation="landscape" useFirstPageNumber="1" horizontalDpi="4294967293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3086B-F41A-DF4F-ADD8-7514E9B90095}">
  <dimension ref="A2:O41"/>
  <sheetViews>
    <sheetView view="pageBreakPreview" zoomScale="115" zoomScaleNormal="100" zoomScaleSheetLayoutView="115" workbookViewId="0">
      <selection activeCell="K8" sqref="K8"/>
    </sheetView>
  </sheetViews>
  <sheetFormatPr defaultColWidth="9" defaultRowHeight="12" customHeight="1" x14ac:dyDescent="0.2"/>
  <cols>
    <col min="1" max="1" width="3.33203125" style="1" customWidth="1"/>
    <col min="2" max="2" width="5.33203125" style="1" customWidth="1"/>
    <col min="3" max="6" width="11.6640625" style="1" customWidth="1"/>
    <col min="7" max="8" width="6.6640625" style="35" customWidth="1"/>
    <col min="9" max="10" width="6.6640625" style="114" customWidth="1"/>
    <col min="11" max="11" width="14.33203125" style="1" bestFit="1" customWidth="1"/>
    <col min="12" max="12" width="13.6640625" style="1" customWidth="1"/>
    <col min="13" max="13" width="15.109375" style="1" customWidth="1"/>
    <col min="14" max="14" width="14.44140625" style="1" customWidth="1"/>
    <col min="15" max="15" width="2.33203125" style="1" customWidth="1"/>
    <col min="16" max="16384" width="9" style="1"/>
  </cols>
  <sheetData>
    <row r="2" spans="1:15" ht="12" customHeight="1" x14ac:dyDescent="0.2">
      <c r="B2" s="20"/>
      <c r="C2" s="21"/>
      <c r="D2" s="649" t="s">
        <v>310</v>
      </c>
      <c r="E2" s="649"/>
      <c r="F2" s="649"/>
      <c r="G2" s="667" t="s">
        <v>315</v>
      </c>
      <c r="H2" s="667"/>
      <c r="I2" s="667"/>
      <c r="J2" s="667"/>
      <c r="K2" s="667"/>
      <c r="L2" s="667"/>
      <c r="M2" s="667"/>
      <c r="N2" s="667"/>
      <c r="O2" s="37"/>
    </row>
    <row r="3" spans="1:15" ht="12" customHeight="1" x14ac:dyDescent="0.2">
      <c r="A3" s="2"/>
      <c r="B3" s="22"/>
      <c r="C3" s="21"/>
      <c r="D3" s="650"/>
      <c r="E3" s="650"/>
      <c r="F3" s="650"/>
      <c r="G3" s="668"/>
      <c r="H3" s="668"/>
      <c r="I3" s="668"/>
      <c r="J3" s="668"/>
      <c r="K3" s="668"/>
      <c r="L3" s="668"/>
      <c r="M3" s="668"/>
      <c r="N3" s="668"/>
      <c r="O3" s="37"/>
    </row>
    <row r="4" spans="1:15" s="2" customFormat="1" ht="20.25" customHeight="1" x14ac:dyDescent="0.2">
      <c r="A4" s="3"/>
      <c r="B4" s="18" t="s">
        <v>0</v>
      </c>
      <c r="C4" s="651" t="s">
        <v>1</v>
      </c>
      <c r="D4" s="652"/>
      <c r="E4" s="652"/>
      <c r="F4" s="653"/>
      <c r="G4" s="674" t="s">
        <v>250</v>
      </c>
      <c r="H4" s="675"/>
      <c r="I4" s="676" t="s">
        <v>34</v>
      </c>
      <c r="J4" s="677"/>
      <c r="K4" s="9" t="s">
        <v>4</v>
      </c>
      <c r="L4" s="10" t="s">
        <v>5</v>
      </c>
      <c r="M4" s="652" t="s">
        <v>6</v>
      </c>
      <c r="N4" s="654"/>
    </row>
    <row r="5" spans="1:15" ht="12" customHeight="1" x14ac:dyDescent="0.2">
      <c r="A5" s="3"/>
      <c r="B5" s="130"/>
      <c r="C5" s="131"/>
      <c r="D5" s="132"/>
      <c r="E5" s="132"/>
      <c r="F5" s="133"/>
      <c r="G5" s="134"/>
      <c r="H5" s="134"/>
      <c r="I5" s="289"/>
      <c r="J5" s="290"/>
      <c r="K5" s="135"/>
      <c r="L5" s="136"/>
      <c r="M5" s="8"/>
      <c r="N5" s="34"/>
    </row>
    <row r="6" spans="1:15" ht="12" customHeight="1" x14ac:dyDescent="0.2">
      <c r="A6" s="2"/>
      <c r="B6" s="49"/>
      <c r="C6" s="138" t="s">
        <v>292</v>
      </c>
      <c r="D6" s="58"/>
      <c r="E6" s="58"/>
      <c r="F6" s="59"/>
      <c r="G6" s="139"/>
      <c r="H6" s="139"/>
      <c r="I6" s="291"/>
      <c r="J6" s="292"/>
      <c r="K6" s="140"/>
      <c r="L6" s="141"/>
      <c r="M6" s="15"/>
      <c r="N6" s="19"/>
    </row>
    <row r="7" spans="1:15" ht="12" customHeight="1" x14ac:dyDescent="0.2">
      <c r="A7" s="2"/>
      <c r="B7" s="142"/>
      <c r="C7" s="691"/>
      <c r="D7" s="692"/>
      <c r="E7" s="692"/>
      <c r="F7" s="693"/>
      <c r="G7" s="145"/>
      <c r="H7" s="145"/>
      <c r="I7" s="293"/>
      <c r="J7" s="294"/>
      <c r="K7" s="146"/>
      <c r="L7" s="119"/>
      <c r="M7" s="6"/>
      <c r="N7" s="11"/>
    </row>
    <row r="8" spans="1:15" ht="12" customHeight="1" x14ac:dyDescent="0.2">
      <c r="A8" s="2"/>
      <c r="B8" s="49">
        <v>1</v>
      </c>
      <c r="C8" s="670" t="s">
        <v>253</v>
      </c>
      <c r="D8" s="671"/>
      <c r="E8" s="671"/>
      <c r="F8" s="672"/>
      <c r="G8" s="50">
        <v>200</v>
      </c>
      <c r="H8" s="51" t="s">
        <v>294</v>
      </c>
      <c r="I8" s="295">
        <v>1</v>
      </c>
      <c r="J8" s="296" t="s">
        <v>10</v>
      </c>
      <c r="K8" s="116"/>
      <c r="L8" s="117">
        <f>ROUNDDOWN(G8*I8*K8,0)</f>
        <v>0</v>
      </c>
      <c r="M8" s="15" t="s">
        <v>37</v>
      </c>
      <c r="N8" s="16"/>
    </row>
    <row r="9" spans="1:15" ht="12" customHeight="1" x14ac:dyDescent="0.2">
      <c r="A9" s="2"/>
      <c r="B9" s="142"/>
      <c r="C9" s="147"/>
      <c r="D9" s="40"/>
      <c r="E9" s="40"/>
      <c r="F9" s="148"/>
      <c r="G9" s="145"/>
      <c r="H9" s="145"/>
      <c r="I9" s="293"/>
      <c r="J9" s="294"/>
      <c r="K9" s="118"/>
      <c r="L9" s="119"/>
      <c r="M9" s="13"/>
      <c r="N9" s="14"/>
    </row>
    <row r="10" spans="1:15" ht="12" customHeight="1" x14ac:dyDescent="0.2">
      <c r="A10" s="2"/>
      <c r="B10" s="49"/>
      <c r="C10" s="670"/>
      <c r="D10" s="671"/>
      <c r="E10" s="671"/>
      <c r="F10" s="672"/>
      <c r="G10" s="50"/>
      <c r="H10" s="51"/>
      <c r="I10" s="295"/>
      <c r="J10" s="296"/>
      <c r="K10" s="116"/>
      <c r="L10" s="117">
        <f>ROUNDDOWN(G10*I10*K10,0)</f>
        <v>0</v>
      </c>
      <c r="M10" s="682"/>
      <c r="N10" s="683"/>
    </row>
    <row r="11" spans="1:15" ht="12" customHeight="1" x14ac:dyDescent="0.2">
      <c r="A11" s="2"/>
      <c r="B11" s="142"/>
      <c r="C11" s="45"/>
      <c r="D11" s="38"/>
      <c r="E11" s="38"/>
      <c r="F11" s="152"/>
      <c r="G11" s="145"/>
      <c r="H11" s="145"/>
      <c r="I11" s="293"/>
      <c r="J11" s="294"/>
      <c r="K11" s="118"/>
      <c r="L11" s="119"/>
      <c r="M11" s="13"/>
      <c r="N11" s="12"/>
    </row>
    <row r="12" spans="1:15" ht="12" customHeight="1" x14ac:dyDescent="0.2">
      <c r="A12" s="2"/>
      <c r="B12" s="49"/>
      <c r="C12" s="670"/>
      <c r="D12" s="671"/>
      <c r="E12" s="671"/>
      <c r="F12" s="672"/>
      <c r="G12" s="50"/>
      <c r="H12" s="51"/>
      <c r="I12" s="295"/>
      <c r="J12" s="296"/>
      <c r="K12" s="116"/>
      <c r="L12" s="117">
        <f>ROUNDDOWN(G12*I12*K12,0)</f>
        <v>0</v>
      </c>
      <c r="M12" s="15"/>
      <c r="N12" s="16"/>
    </row>
    <row r="13" spans="1:15" ht="12" customHeight="1" x14ac:dyDescent="0.2">
      <c r="A13" s="2"/>
      <c r="B13" s="142"/>
      <c r="C13" s="147"/>
      <c r="D13" s="40"/>
      <c r="E13" s="40"/>
      <c r="F13" s="148"/>
      <c r="G13" s="145"/>
      <c r="H13" s="145"/>
      <c r="I13" s="293"/>
      <c r="J13" s="294"/>
      <c r="K13" s="118"/>
      <c r="L13" s="119"/>
      <c r="M13" s="13"/>
      <c r="N13" s="14"/>
    </row>
    <row r="14" spans="1:15" ht="12" customHeight="1" x14ac:dyDescent="0.2">
      <c r="A14" s="2"/>
      <c r="B14" s="49"/>
      <c r="C14" s="670"/>
      <c r="D14" s="671"/>
      <c r="E14" s="671"/>
      <c r="F14" s="672"/>
      <c r="G14" s="50"/>
      <c r="H14" s="51"/>
      <c r="I14" s="295"/>
      <c r="J14" s="296"/>
      <c r="K14" s="116"/>
      <c r="L14" s="117">
        <f>ROUNDDOWN(G14*I14*K14,0)</f>
        <v>0</v>
      </c>
      <c r="M14" s="15"/>
      <c r="N14" s="16"/>
    </row>
    <row r="15" spans="1:15" ht="12" customHeight="1" x14ac:dyDescent="0.2">
      <c r="A15" s="2"/>
      <c r="B15" s="142"/>
      <c r="C15" s="45"/>
      <c r="D15" s="38"/>
      <c r="E15" s="38"/>
      <c r="F15" s="152"/>
      <c r="G15" s="145"/>
      <c r="H15" s="145"/>
      <c r="I15" s="293"/>
      <c r="J15" s="294"/>
      <c r="K15" s="118"/>
      <c r="L15" s="119"/>
      <c r="M15" s="13"/>
      <c r="N15" s="14"/>
    </row>
    <row r="16" spans="1:15" ht="12" customHeight="1" x14ac:dyDescent="0.2">
      <c r="A16" s="2"/>
      <c r="B16" s="49"/>
      <c r="C16" s="670"/>
      <c r="D16" s="671"/>
      <c r="E16" s="671"/>
      <c r="F16" s="672"/>
      <c r="G16" s="50"/>
      <c r="H16" s="51"/>
      <c r="I16" s="295"/>
      <c r="J16" s="296"/>
      <c r="K16" s="116"/>
      <c r="L16" s="117">
        <f>ROUNDDOWN(G16*I16*K16,0)</f>
        <v>0</v>
      </c>
      <c r="M16" s="680"/>
      <c r="N16" s="681"/>
    </row>
    <row r="17" spans="1:14" ht="12" customHeight="1" x14ac:dyDescent="0.2">
      <c r="A17" s="2"/>
      <c r="B17" s="142"/>
      <c r="C17" s="147"/>
      <c r="D17" s="40"/>
      <c r="E17" s="40"/>
      <c r="F17" s="148"/>
      <c r="G17" s="145"/>
      <c r="H17" s="145"/>
      <c r="I17" s="293"/>
      <c r="J17" s="294"/>
      <c r="K17" s="118"/>
      <c r="L17" s="119"/>
      <c r="M17" s="13"/>
      <c r="N17" s="14"/>
    </row>
    <row r="18" spans="1:14" ht="12" customHeight="1" x14ac:dyDescent="0.2">
      <c r="A18" s="2"/>
      <c r="B18" s="49"/>
      <c r="C18" s="670"/>
      <c r="D18" s="671"/>
      <c r="E18" s="671"/>
      <c r="F18" s="672"/>
      <c r="G18" s="50"/>
      <c r="H18" s="51"/>
      <c r="I18" s="295"/>
      <c r="J18" s="296"/>
      <c r="K18" s="116"/>
      <c r="L18" s="117">
        <f>ROUNDDOWN(G18*I18*K18,0)</f>
        <v>0</v>
      </c>
      <c r="M18" s="682"/>
      <c r="N18" s="683"/>
    </row>
    <row r="19" spans="1:14" ht="12" customHeight="1" x14ac:dyDescent="0.2">
      <c r="A19" s="2"/>
      <c r="B19" s="142"/>
      <c r="C19" s="45"/>
      <c r="D19" s="38"/>
      <c r="E19" s="38"/>
      <c r="F19" s="152"/>
      <c r="G19" s="145"/>
      <c r="H19" s="145"/>
      <c r="I19" s="293"/>
      <c r="J19" s="294"/>
      <c r="K19" s="118"/>
      <c r="L19" s="119"/>
      <c r="M19" s="25"/>
      <c r="N19" s="26"/>
    </row>
    <row r="20" spans="1:14" ht="12" customHeight="1" x14ac:dyDescent="0.2">
      <c r="A20" s="2"/>
      <c r="B20" s="49"/>
      <c r="C20" s="670"/>
      <c r="D20" s="671"/>
      <c r="E20" s="671"/>
      <c r="F20" s="672"/>
      <c r="G20" s="50"/>
      <c r="H20" s="51"/>
      <c r="I20" s="295"/>
      <c r="J20" s="296"/>
      <c r="K20" s="116"/>
      <c r="L20" s="117">
        <f>ROUNDDOWN(G20*I20*K20,0)</f>
        <v>0</v>
      </c>
      <c r="M20" s="680"/>
      <c r="N20" s="681"/>
    </row>
    <row r="21" spans="1:14" ht="12" customHeight="1" x14ac:dyDescent="0.2">
      <c r="A21" s="2"/>
      <c r="B21" s="142"/>
      <c r="C21" s="147"/>
      <c r="D21" s="40"/>
      <c r="E21" s="40"/>
      <c r="F21" s="148"/>
      <c r="G21" s="145"/>
      <c r="H21" s="145"/>
      <c r="I21" s="293"/>
      <c r="J21" s="294"/>
      <c r="K21" s="118"/>
      <c r="L21" s="119"/>
      <c r="M21" s="23"/>
      <c r="N21" s="24"/>
    </row>
    <row r="22" spans="1:14" ht="12" customHeight="1" x14ac:dyDescent="0.2">
      <c r="A22" s="2"/>
      <c r="B22" s="49"/>
      <c r="C22" s="670"/>
      <c r="D22" s="671"/>
      <c r="E22" s="671"/>
      <c r="F22" s="672"/>
      <c r="G22" s="50"/>
      <c r="H22" s="51"/>
      <c r="I22" s="295"/>
      <c r="J22" s="296"/>
      <c r="K22" s="116"/>
      <c r="L22" s="117">
        <f>ROUNDDOWN(G22*K22,0)</f>
        <v>0</v>
      </c>
      <c r="M22" s="15"/>
      <c r="N22" s="16"/>
    </row>
    <row r="23" spans="1:14" ht="12" customHeight="1" x14ac:dyDescent="0.2">
      <c r="A23" s="2"/>
      <c r="B23" s="142"/>
      <c r="C23" s="52"/>
      <c r="D23" s="53"/>
      <c r="E23" s="53"/>
      <c r="F23" s="54"/>
      <c r="G23" s="145"/>
      <c r="H23" s="145"/>
      <c r="I23" s="293"/>
      <c r="J23" s="294"/>
      <c r="K23" s="118"/>
      <c r="L23" s="119"/>
      <c r="M23" s="13"/>
      <c r="N23" s="14"/>
    </row>
    <row r="24" spans="1:14" ht="12" customHeight="1" x14ac:dyDescent="0.2">
      <c r="A24" s="2"/>
      <c r="B24" s="49"/>
      <c r="C24" s="670"/>
      <c r="D24" s="671"/>
      <c r="E24" s="671"/>
      <c r="F24" s="672"/>
      <c r="G24" s="50"/>
      <c r="H24" s="51"/>
      <c r="I24" s="295"/>
      <c r="J24" s="296"/>
      <c r="K24" s="116"/>
      <c r="L24" s="117">
        <f>ROUNDDOWN(G24*K24,0)</f>
        <v>0</v>
      </c>
      <c r="M24" s="15"/>
      <c r="N24" s="19"/>
    </row>
    <row r="25" spans="1:14" ht="12" customHeight="1" x14ac:dyDescent="0.2">
      <c r="A25" s="2"/>
      <c r="B25" s="142"/>
      <c r="C25" s="52"/>
      <c r="D25" s="53"/>
      <c r="E25" s="53"/>
      <c r="F25" s="54"/>
      <c r="G25" s="145"/>
      <c r="H25" s="145"/>
      <c r="I25" s="293"/>
      <c r="J25" s="294"/>
      <c r="K25" s="118"/>
      <c r="L25" s="119"/>
      <c r="M25" s="13"/>
      <c r="N25" s="14"/>
    </row>
    <row r="26" spans="1:14" ht="12" customHeight="1" x14ac:dyDescent="0.2">
      <c r="A26" s="2"/>
      <c r="B26" s="49"/>
      <c r="C26" s="670"/>
      <c r="D26" s="671"/>
      <c r="E26" s="671"/>
      <c r="F26" s="672"/>
      <c r="G26" s="50"/>
      <c r="H26" s="51"/>
      <c r="I26" s="295"/>
      <c r="J26" s="296"/>
      <c r="K26" s="116"/>
      <c r="L26" s="117">
        <f>ROUNDDOWN(G26*K26,0)</f>
        <v>0</v>
      </c>
      <c r="M26" s="15"/>
      <c r="N26" s="16"/>
    </row>
    <row r="27" spans="1:14" ht="12" customHeight="1" x14ac:dyDescent="0.2">
      <c r="A27" s="2"/>
      <c r="B27" s="142"/>
      <c r="C27" s="52"/>
      <c r="D27" s="53"/>
      <c r="E27" s="53"/>
      <c r="F27" s="54"/>
      <c r="G27" s="145"/>
      <c r="H27" s="145"/>
      <c r="I27" s="293"/>
      <c r="J27" s="294"/>
      <c r="K27" s="118"/>
      <c r="L27" s="119"/>
      <c r="M27" s="13"/>
      <c r="N27" s="14"/>
    </row>
    <row r="28" spans="1:14" ht="12" customHeight="1" x14ac:dyDescent="0.2">
      <c r="A28" s="2"/>
      <c r="B28" s="49"/>
      <c r="C28" s="670"/>
      <c r="D28" s="671"/>
      <c r="E28" s="671"/>
      <c r="F28" s="672"/>
      <c r="G28" s="50"/>
      <c r="H28" s="51"/>
      <c r="I28" s="295"/>
      <c r="J28" s="296"/>
      <c r="K28" s="116"/>
      <c r="L28" s="117">
        <f>ROUNDDOWN(G28*K28,0)</f>
        <v>0</v>
      </c>
      <c r="M28" s="15"/>
      <c r="N28" s="16"/>
    </row>
    <row r="29" spans="1:14" ht="12" customHeight="1" x14ac:dyDescent="0.2">
      <c r="A29" s="2"/>
      <c r="B29" s="142"/>
      <c r="C29" s="52"/>
      <c r="D29" s="53"/>
      <c r="E29" s="53"/>
      <c r="F29" s="54"/>
      <c r="G29" s="145"/>
      <c r="H29" s="145"/>
      <c r="I29" s="293"/>
      <c r="J29" s="294"/>
      <c r="K29" s="120"/>
      <c r="L29" s="121">
        <f>SUM(L5,L6,L9,L11,L13,L15)</f>
        <v>0</v>
      </c>
      <c r="M29" s="13"/>
      <c r="N29" s="14"/>
    </row>
    <row r="30" spans="1:14" ht="12" customHeight="1" x14ac:dyDescent="0.2">
      <c r="A30" s="2"/>
      <c r="B30" s="49"/>
      <c r="C30" s="670"/>
      <c r="D30" s="671"/>
      <c r="E30" s="671"/>
      <c r="F30" s="672"/>
      <c r="G30" s="50"/>
      <c r="H30" s="51"/>
      <c r="I30" s="295"/>
      <c r="J30" s="296"/>
      <c r="K30" s="116"/>
      <c r="L30" s="250"/>
      <c r="M30" s="15"/>
      <c r="N30" s="16"/>
    </row>
    <row r="31" spans="1:14" ht="12" customHeight="1" x14ac:dyDescent="0.2">
      <c r="A31" s="2"/>
      <c r="B31" s="62"/>
      <c r="C31" s="157"/>
      <c r="D31" s="53"/>
      <c r="E31" s="53"/>
      <c r="F31" s="54"/>
      <c r="G31" s="55"/>
      <c r="H31" s="55"/>
      <c r="I31" s="304"/>
      <c r="J31" s="305"/>
      <c r="K31" s="120"/>
      <c r="L31" s="121"/>
      <c r="M31" s="13"/>
      <c r="N31" s="14"/>
    </row>
    <row r="32" spans="1:14" ht="12" customHeight="1" x14ac:dyDescent="0.2">
      <c r="A32" s="2"/>
      <c r="B32" s="49"/>
      <c r="C32" s="57"/>
      <c r="D32" s="58"/>
      <c r="E32" s="58"/>
      <c r="F32" s="59"/>
      <c r="G32" s="60"/>
      <c r="H32" s="64"/>
      <c r="I32" s="306"/>
      <c r="J32" s="307"/>
      <c r="K32" s="116"/>
      <c r="L32" s="117"/>
      <c r="M32" s="15"/>
      <c r="N32" s="16"/>
    </row>
    <row r="33" spans="1:14" ht="12" customHeight="1" x14ac:dyDescent="0.2">
      <c r="A33" s="2"/>
      <c r="B33" s="62"/>
      <c r="C33" s="52"/>
      <c r="D33" s="175"/>
      <c r="E33" s="53"/>
      <c r="F33" s="54"/>
      <c r="G33" s="55"/>
      <c r="H33" s="55"/>
      <c r="I33" s="304"/>
      <c r="J33" s="305"/>
      <c r="K33" s="120"/>
      <c r="L33" s="121"/>
      <c r="M33" s="13"/>
      <c r="N33" s="14"/>
    </row>
    <row r="34" spans="1:14" ht="12" customHeight="1" x14ac:dyDescent="0.2">
      <c r="A34" s="2"/>
      <c r="B34" s="49"/>
      <c r="C34" s="57"/>
      <c r="D34" s="58"/>
      <c r="E34" s="58"/>
      <c r="F34" s="59"/>
      <c r="G34" s="50"/>
      <c r="H34" s="158"/>
      <c r="I34" s="308"/>
      <c r="J34" s="309"/>
      <c r="K34" s="116"/>
      <c r="L34" s="117"/>
      <c r="M34" s="15"/>
      <c r="N34" s="16"/>
    </row>
    <row r="35" spans="1:14" ht="12" customHeight="1" x14ac:dyDescent="0.2">
      <c r="A35" s="2"/>
      <c r="B35" s="62"/>
      <c r="C35" s="52"/>
      <c r="D35" s="53"/>
      <c r="E35" s="53"/>
      <c r="F35" s="54"/>
      <c r="G35" s="149"/>
      <c r="H35" s="149"/>
      <c r="I35" s="297"/>
      <c r="J35" s="287"/>
      <c r="K35" s="120"/>
      <c r="L35" s="160"/>
      <c r="M35" s="13"/>
      <c r="N35" s="14"/>
    </row>
    <row r="36" spans="1:14" ht="12" customHeight="1" x14ac:dyDescent="0.2">
      <c r="A36" s="2"/>
      <c r="B36" s="49"/>
      <c r="C36" s="57"/>
      <c r="D36" s="58"/>
      <c r="E36" s="58"/>
      <c r="F36" s="59"/>
      <c r="G36" s="50"/>
      <c r="H36" s="158"/>
      <c r="I36" s="308"/>
      <c r="J36" s="309"/>
      <c r="K36" s="116"/>
      <c r="L36" s="117"/>
      <c r="M36" s="15"/>
      <c r="N36" s="16"/>
    </row>
    <row r="37" spans="1:14" ht="12" customHeight="1" x14ac:dyDescent="0.2">
      <c r="A37" s="2"/>
      <c r="B37" s="62"/>
      <c r="C37" s="157"/>
      <c r="D37" s="53"/>
      <c r="E37" s="53"/>
      <c r="F37" s="54"/>
      <c r="G37" s="342"/>
      <c r="H37" s="149"/>
      <c r="I37" s="297"/>
      <c r="J37" s="287"/>
      <c r="K37" s="284"/>
      <c r="L37" s="121">
        <f>INT(L29*0.9*0.58)</f>
        <v>0</v>
      </c>
      <c r="M37" s="13"/>
      <c r="N37" s="14"/>
    </row>
    <row r="38" spans="1:14" ht="12" customHeight="1" x14ac:dyDescent="0.2">
      <c r="A38" s="2"/>
      <c r="B38" s="49"/>
      <c r="C38" s="138"/>
      <c r="D38" s="58"/>
      <c r="E38" s="161"/>
      <c r="F38" s="59"/>
      <c r="G38" s="323"/>
      <c r="H38" s="50"/>
      <c r="I38" s="295"/>
      <c r="J38" s="288"/>
      <c r="K38" s="285"/>
      <c r="L38" s="117"/>
      <c r="M38" s="17"/>
      <c r="N38" s="16"/>
    </row>
    <row r="39" spans="1:14" ht="12" customHeight="1" x14ac:dyDescent="0.2">
      <c r="A39" s="2"/>
      <c r="B39" s="142"/>
      <c r="C39" s="143"/>
      <c r="D39" s="122"/>
      <c r="E39" s="122"/>
      <c r="F39" s="144"/>
      <c r="G39" s="162"/>
      <c r="H39" s="162"/>
      <c r="I39" s="310"/>
      <c r="J39" s="311"/>
      <c r="K39" s="164"/>
      <c r="L39" s="165"/>
      <c r="M39" s="6"/>
      <c r="N39" s="11"/>
    </row>
    <row r="40" spans="1:14" ht="12" customHeight="1" x14ac:dyDescent="0.2">
      <c r="A40" s="2"/>
      <c r="B40" s="166"/>
      <c r="C40" s="167"/>
      <c r="D40" s="168" t="s">
        <v>11</v>
      </c>
      <c r="E40" s="168"/>
      <c r="F40" s="169"/>
      <c r="G40" s="170"/>
      <c r="H40" s="170"/>
      <c r="I40" s="270"/>
      <c r="J40" s="312"/>
      <c r="K40" s="172"/>
      <c r="L40" s="173">
        <f>SUM(L8:L38)</f>
        <v>0</v>
      </c>
      <c r="M40" s="4"/>
      <c r="N40" s="5"/>
    </row>
    <row r="41" spans="1:14" ht="12" customHeight="1" x14ac:dyDescent="0.2">
      <c r="B41" s="175"/>
      <c r="C41" s="175"/>
      <c r="D41" s="175"/>
      <c r="E41" s="175"/>
      <c r="F41" s="175"/>
      <c r="G41" s="673"/>
      <c r="H41" s="673"/>
      <c r="I41" s="673"/>
      <c r="J41" s="673"/>
      <c r="K41" s="175"/>
      <c r="L41" s="175"/>
      <c r="N41" s="7"/>
    </row>
  </sheetData>
  <dataConsolidate/>
  <mergeCells count="24">
    <mergeCell ref="M4:N4"/>
    <mergeCell ref="G2:N3"/>
    <mergeCell ref="C14:F14"/>
    <mergeCell ref="D2:F3"/>
    <mergeCell ref="C4:F4"/>
    <mergeCell ref="G4:H4"/>
    <mergeCell ref="I4:J4"/>
    <mergeCell ref="C7:F7"/>
    <mergeCell ref="C8:F8"/>
    <mergeCell ref="C10:F10"/>
    <mergeCell ref="M10:N10"/>
    <mergeCell ref="C12:F12"/>
    <mergeCell ref="G41:J41"/>
    <mergeCell ref="C16:F16"/>
    <mergeCell ref="M16:N16"/>
    <mergeCell ref="C18:F18"/>
    <mergeCell ref="M18:N18"/>
    <mergeCell ref="C20:F20"/>
    <mergeCell ref="M20:N20"/>
    <mergeCell ref="C22:F22"/>
    <mergeCell ref="C24:F24"/>
    <mergeCell ref="C26:F26"/>
    <mergeCell ref="C28:F28"/>
    <mergeCell ref="C30:F30"/>
  </mergeCells>
  <phoneticPr fontId="2"/>
  <pageMargins left="0.70866141732283472" right="0.70866141732283472" top="0.98425196850393704" bottom="0.59055118110236227" header="0.51181102362204722" footer="0.31496062992125984"/>
  <pageSetup paperSize="9" scale="94" orientation="landscape" useFirstPageNumber="1" horizontalDpi="4294967293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64C70-6B21-6A42-B945-2F8DEF0974B7}">
  <dimension ref="A2:O41"/>
  <sheetViews>
    <sheetView view="pageBreakPreview" zoomScale="115" zoomScaleNormal="100" zoomScaleSheetLayoutView="115" workbookViewId="0">
      <selection activeCell="K14" sqref="K14"/>
    </sheetView>
  </sheetViews>
  <sheetFormatPr defaultColWidth="9" defaultRowHeight="12" customHeight="1" x14ac:dyDescent="0.2"/>
  <cols>
    <col min="1" max="1" width="3.33203125" style="1" customWidth="1"/>
    <col min="2" max="2" width="5.33203125" style="1" customWidth="1"/>
    <col min="3" max="6" width="11.6640625" style="1" customWidth="1"/>
    <col min="7" max="10" width="6.6640625" style="1" customWidth="1"/>
    <col min="11" max="11" width="14.33203125" style="1" bestFit="1" customWidth="1"/>
    <col min="12" max="12" width="13.6640625" style="1" customWidth="1"/>
    <col min="13" max="13" width="15.109375" style="1" customWidth="1"/>
    <col min="14" max="14" width="14.44140625" style="1" customWidth="1"/>
    <col min="15" max="15" width="2.33203125" style="1" customWidth="1"/>
    <col min="16" max="16384" width="9" style="1"/>
  </cols>
  <sheetData>
    <row r="2" spans="1:15" ht="12" customHeight="1" x14ac:dyDescent="0.2">
      <c r="B2" s="20"/>
      <c r="C2" s="21"/>
      <c r="D2" s="649" t="s">
        <v>12</v>
      </c>
      <c r="E2" s="649"/>
      <c r="F2" s="649"/>
      <c r="G2" s="667" t="s">
        <v>254</v>
      </c>
      <c r="H2" s="667"/>
      <c r="I2" s="667"/>
      <c r="J2" s="667"/>
      <c r="K2" s="667"/>
      <c r="L2" s="667"/>
      <c r="M2" s="667"/>
      <c r="N2" s="667"/>
      <c r="O2" s="37"/>
    </row>
    <row r="3" spans="1:15" ht="12" customHeight="1" x14ac:dyDescent="0.2">
      <c r="A3" s="2"/>
      <c r="B3" s="22"/>
      <c r="C3" s="21"/>
      <c r="D3" s="650"/>
      <c r="E3" s="650"/>
      <c r="F3" s="650"/>
      <c r="G3" s="668"/>
      <c r="H3" s="668"/>
      <c r="I3" s="668"/>
      <c r="J3" s="668"/>
      <c r="K3" s="668"/>
      <c r="L3" s="668"/>
      <c r="M3" s="668"/>
      <c r="N3" s="668"/>
      <c r="O3" s="37"/>
    </row>
    <row r="4" spans="1:15" s="2" customFormat="1" ht="20.25" customHeight="1" x14ac:dyDescent="0.2">
      <c r="A4" s="3"/>
      <c r="B4" s="18" t="s">
        <v>0</v>
      </c>
      <c r="C4" s="651" t="s">
        <v>1</v>
      </c>
      <c r="D4" s="652"/>
      <c r="E4" s="652"/>
      <c r="F4" s="653"/>
      <c r="G4" s="651" t="s">
        <v>295</v>
      </c>
      <c r="H4" s="652"/>
      <c r="I4" s="651" t="s">
        <v>296</v>
      </c>
      <c r="J4" s="653"/>
      <c r="K4" s="9" t="s">
        <v>4</v>
      </c>
      <c r="L4" s="10" t="s">
        <v>5</v>
      </c>
      <c r="M4" s="652" t="s">
        <v>6</v>
      </c>
      <c r="N4" s="654"/>
    </row>
    <row r="5" spans="1:15" ht="12" customHeight="1" x14ac:dyDescent="0.2">
      <c r="A5" s="3"/>
      <c r="B5" s="142"/>
      <c r="C5" s="143"/>
      <c r="D5" s="122"/>
      <c r="E5" s="122"/>
      <c r="F5" s="144"/>
      <c r="G5" s="198"/>
      <c r="H5" s="335"/>
      <c r="I5" s="317"/>
      <c r="J5" s="327"/>
      <c r="K5" s="146"/>
      <c r="L5" s="160">
        <f>ROUNDDOWN(G5*K6,0)</f>
        <v>0</v>
      </c>
      <c r="M5" s="122"/>
      <c r="N5" s="123"/>
    </row>
    <row r="6" spans="1:15" ht="12" customHeight="1" x14ac:dyDescent="0.2">
      <c r="A6" s="2"/>
      <c r="B6" s="49"/>
      <c r="C6" s="138" t="s">
        <v>293</v>
      </c>
      <c r="D6" s="122"/>
      <c r="E6" s="122"/>
      <c r="F6" s="144"/>
      <c r="G6" s="198"/>
      <c r="H6" s="327"/>
      <c r="I6" s="317"/>
      <c r="J6" s="327"/>
      <c r="K6" s="116"/>
      <c r="L6" s="160">
        <f>ROUNDDOWN(G6*K6,0)</f>
        <v>0</v>
      </c>
      <c r="M6" s="122"/>
      <c r="N6" s="123"/>
    </row>
    <row r="7" spans="1:15" ht="12" customHeight="1" x14ac:dyDescent="0.2">
      <c r="A7" s="2"/>
      <c r="B7" s="62"/>
      <c r="C7" s="157"/>
      <c r="D7" s="53"/>
      <c r="E7" s="53"/>
      <c r="F7" s="54"/>
      <c r="G7" s="202"/>
      <c r="H7" s="328"/>
      <c r="I7" s="213"/>
      <c r="J7" s="328"/>
      <c r="K7" s="118"/>
      <c r="L7" s="121">
        <f>ROUNDDOWN(G7*K8,0)</f>
        <v>0</v>
      </c>
      <c r="M7" s="53"/>
      <c r="N7" s="56"/>
    </row>
    <row r="8" spans="1:15" ht="12" customHeight="1" x14ac:dyDescent="0.2">
      <c r="A8" s="2"/>
      <c r="B8" s="217">
        <v>1</v>
      </c>
      <c r="C8" s="671" t="s">
        <v>316</v>
      </c>
      <c r="D8" s="671"/>
      <c r="E8" s="671"/>
      <c r="F8" s="672"/>
      <c r="G8" s="341">
        <v>5</v>
      </c>
      <c r="H8" s="281" t="s">
        <v>56</v>
      </c>
      <c r="I8" s="329">
        <v>5</v>
      </c>
      <c r="J8" s="281" t="s">
        <v>55</v>
      </c>
      <c r="K8" s="116"/>
      <c r="L8" s="117">
        <f>ROUNDDOWN(G8*I8*K8,0)</f>
        <v>0</v>
      </c>
      <c r="M8" s="670" t="s">
        <v>297</v>
      </c>
      <c r="N8" s="678"/>
    </row>
    <row r="9" spans="1:15" ht="12" customHeight="1" x14ac:dyDescent="0.2">
      <c r="A9" s="2"/>
      <c r="B9" s="210"/>
      <c r="C9" s="40"/>
      <c r="D9" s="40"/>
      <c r="E9" s="40"/>
      <c r="F9" s="148"/>
      <c r="G9" s="185"/>
      <c r="H9" s="328"/>
      <c r="I9" s="213"/>
      <c r="J9" s="328"/>
      <c r="K9" s="118"/>
      <c r="L9" s="121">
        <f>ROUNDDOWN(G9*K10,0)</f>
        <v>0</v>
      </c>
      <c r="M9" s="53"/>
      <c r="N9" s="56"/>
    </row>
    <row r="10" spans="1:15" ht="12" customHeight="1" x14ac:dyDescent="0.2">
      <c r="A10" s="2"/>
      <c r="B10" s="217"/>
      <c r="C10" s="671"/>
      <c r="D10" s="671"/>
      <c r="E10" s="671"/>
      <c r="F10" s="672"/>
      <c r="G10" s="183"/>
      <c r="H10" s="332"/>
      <c r="I10" s="218"/>
      <c r="J10" s="332"/>
      <c r="K10" s="116"/>
      <c r="L10" s="117">
        <f>ROUNDDOWN(G10*K10,0)</f>
        <v>0</v>
      </c>
      <c r="M10" s="58"/>
      <c r="N10" s="61"/>
    </row>
    <row r="11" spans="1:15" ht="12" customHeight="1" x14ac:dyDescent="0.2">
      <c r="A11" s="2"/>
      <c r="B11" s="210"/>
      <c r="C11" s="40"/>
      <c r="D11" s="40"/>
      <c r="E11" s="40"/>
      <c r="F11" s="148"/>
      <c r="G11" s="185"/>
      <c r="H11" s="328"/>
      <c r="I11" s="213"/>
      <c r="J11" s="328"/>
      <c r="K11" s="118"/>
      <c r="L11" s="121">
        <f>ROUNDDOWN(G11*K12,0)</f>
        <v>0</v>
      </c>
      <c r="M11" s="53"/>
      <c r="N11" s="124"/>
    </row>
    <row r="12" spans="1:15" ht="12" customHeight="1" x14ac:dyDescent="0.2">
      <c r="A12" s="2"/>
      <c r="B12" s="217"/>
      <c r="C12" s="671"/>
      <c r="D12" s="671"/>
      <c r="E12" s="671"/>
      <c r="F12" s="672"/>
      <c r="G12" s="183"/>
      <c r="H12" s="332"/>
      <c r="I12" s="218"/>
      <c r="J12" s="332"/>
      <c r="K12" s="116"/>
      <c r="L12" s="117">
        <f>ROUNDDOWN(G12*K12,0)</f>
        <v>0</v>
      </c>
      <c r="M12" s="58"/>
      <c r="N12" s="61"/>
    </row>
    <row r="13" spans="1:15" ht="12" customHeight="1" x14ac:dyDescent="0.2">
      <c r="A13" s="2"/>
      <c r="B13" s="210"/>
      <c r="C13" s="40"/>
      <c r="D13" s="40"/>
      <c r="E13" s="40"/>
      <c r="F13" s="148"/>
      <c r="G13" s="185"/>
      <c r="H13" s="283"/>
      <c r="I13" s="282"/>
      <c r="J13" s="283"/>
      <c r="K13" s="118"/>
      <c r="L13" s="121">
        <f>ROUNDDOWN(G13*K14,0)</f>
        <v>0</v>
      </c>
      <c r="M13" s="53"/>
      <c r="N13" s="56"/>
    </row>
    <row r="14" spans="1:15" ht="12" customHeight="1" x14ac:dyDescent="0.2">
      <c r="A14" s="2"/>
      <c r="B14" s="217"/>
      <c r="C14" s="671"/>
      <c r="D14" s="671"/>
      <c r="E14" s="671"/>
      <c r="F14" s="672"/>
      <c r="G14" s="183"/>
      <c r="H14" s="332"/>
      <c r="I14" s="218"/>
      <c r="J14" s="332"/>
      <c r="K14" s="116"/>
      <c r="L14" s="117">
        <f>ROUNDDOWN(G14*K14,0)</f>
        <v>0</v>
      </c>
      <c r="M14" s="58"/>
      <c r="N14" s="61"/>
    </row>
    <row r="15" spans="1:15" ht="12" customHeight="1" x14ac:dyDescent="0.2">
      <c r="A15" s="2"/>
      <c r="B15" s="210"/>
      <c r="C15" s="40"/>
      <c r="D15" s="40"/>
      <c r="E15" s="40"/>
      <c r="F15" s="148"/>
      <c r="G15" s="185"/>
      <c r="H15" s="283"/>
      <c r="I15" s="282"/>
      <c r="J15" s="283"/>
      <c r="K15" s="118"/>
      <c r="L15" s="121">
        <f>ROUNDDOWN(G15*K16,0)</f>
        <v>0</v>
      </c>
      <c r="M15" s="53"/>
      <c r="N15" s="56"/>
    </row>
    <row r="16" spans="1:15" ht="12" customHeight="1" x14ac:dyDescent="0.2">
      <c r="A16" s="2"/>
      <c r="B16" s="217"/>
      <c r="C16" s="671"/>
      <c r="D16" s="671"/>
      <c r="E16" s="671"/>
      <c r="F16" s="672"/>
      <c r="G16" s="183"/>
      <c r="H16" s="332"/>
      <c r="I16" s="218"/>
      <c r="J16" s="332"/>
      <c r="K16" s="116"/>
      <c r="L16" s="117">
        <f>ROUNDDOWN(G16*K16,0)</f>
        <v>0</v>
      </c>
      <c r="M16" s="122"/>
      <c r="N16" s="251"/>
    </row>
    <row r="17" spans="1:14" ht="12" customHeight="1" x14ac:dyDescent="0.2">
      <c r="A17" s="2"/>
      <c r="B17" s="210"/>
      <c r="C17" s="253"/>
      <c r="D17" s="211"/>
      <c r="E17" s="211"/>
      <c r="F17" s="212"/>
      <c r="G17" s="185"/>
      <c r="H17" s="283"/>
      <c r="I17" s="282"/>
      <c r="J17" s="283"/>
      <c r="K17" s="118"/>
      <c r="L17" s="121">
        <f>ROUNDDOWN(G17*K18,0)</f>
        <v>0</v>
      </c>
      <c r="M17" s="53"/>
      <c r="N17" s="56"/>
    </row>
    <row r="18" spans="1:14" ht="12" customHeight="1" x14ac:dyDescent="0.2">
      <c r="A18" s="2"/>
      <c r="B18" s="217"/>
      <c r="C18" s="694"/>
      <c r="D18" s="695"/>
      <c r="E18" s="695"/>
      <c r="F18" s="696"/>
      <c r="G18" s="183"/>
      <c r="H18" s="332"/>
      <c r="I18" s="218"/>
      <c r="J18" s="332"/>
      <c r="K18" s="116"/>
      <c r="L18" s="117">
        <f>ROUNDDOWN(G18*K18,0)</f>
        <v>0</v>
      </c>
      <c r="M18" s="190"/>
      <c r="N18" s="191"/>
    </row>
    <row r="19" spans="1:14" ht="12" customHeight="1" x14ac:dyDescent="0.2">
      <c r="A19" s="2"/>
      <c r="B19" s="254"/>
      <c r="C19" s="255"/>
      <c r="D19" s="256"/>
      <c r="E19" s="256"/>
      <c r="F19" s="257"/>
      <c r="G19" s="185"/>
      <c r="H19" s="283"/>
      <c r="I19" s="282"/>
      <c r="J19" s="283"/>
      <c r="K19" s="118"/>
      <c r="L19" s="121">
        <f>ROUNDDOWN(G19*K20,0)</f>
        <v>0</v>
      </c>
      <c r="M19" s="125"/>
      <c r="N19" s="126"/>
    </row>
    <row r="20" spans="1:14" ht="12" customHeight="1" x14ac:dyDescent="0.2">
      <c r="A20" s="2"/>
      <c r="B20" s="217"/>
      <c r="C20" s="697"/>
      <c r="D20" s="661"/>
      <c r="E20" s="661"/>
      <c r="F20" s="662"/>
      <c r="G20" s="183"/>
      <c r="H20" s="332"/>
      <c r="I20" s="218"/>
      <c r="J20" s="332"/>
      <c r="K20" s="116"/>
      <c r="L20" s="117">
        <f>ROUNDDOWN(G20*K20,0)</f>
        <v>0</v>
      </c>
      <c r="M20" s="190"/>
      <c r="N20" s="191"/>
    </row>
    <row r="21" spans="1:14" ht="12" customHeight="1" x14ac:dyDescent="0.2">
      <c r="A21" s="2"/>
      <c r="B21" s="254"/>
      <c r="C21" s="255"/>
      <c r="D21" s="256"/>
      <c r="E21" s="256"/>
      <c r="F21" s="257"/>
      <c r="G21" s="175"/>
      <c r="H21" s="212"/>
      <c r="I21" s="255"/>
      <c r="J21" s="257"/>
      <c r="K21" s="258"/>
      <c r="L21" s="121">
        <f>ROUNDDOWN(G21*K22,0)</f>
        <v>0</v>
      </c>
      <c r="M21" s="127"/>
      <c r="N21" s="128"/>
    </row>
    <row r="22" spans="1:14" ht="12" customHeight="1" x14ac:dyDescent="0.2">
      <c r="A22" s="2"/>
      <c r="B22" s="217"/>
      <c r="C22" s="670"/>
      <c r="D22" s="671"/>
      <c r="E22" s="671"/>
      <c r="F22" s="672"/>
      <c r="G22" s="183"/>
      <c r="H22" s="332"/>
      <c r="I22" s="218"/>
      <c r="J22" s="332"/>
      <c r="K22" s="116"/>
      <c r="L22" s="117">
        <f>ROUNDDOWN(G22*K22,0)</f>
        <v>0</v>
      </c>
      <c r="M22" s="58"/>
      <c r="N22" s="61"/>
    </row>
    <row r="23" spans="1:14" ht="12" customHeight="1" x14ac:dyDescent="0.2">
      <c r="A23" s="2"/>
      <c r="B23" s="210"/>
      <c r="C23" s="40"/>
      <c r="D23" s="40"/>
      <c r="E23" s="40"/>
      <c r="F23" s="148"/>
      <c r="G23" s="185"/>
      <c r="H23" s="283"/>
      <c r="I23" s="282"/>
      <c r="J23" s="283"/>
      <c r="K23" s="118"/>
      <c r="L23" s="121">
        <f>ROUNDDOWN(G27*K28,0)</f>
        <v>0</v>
      </c>
      <c r="M23" s="53"/>
      <c r="N23" s="56"/>
    </row>
    <row r="24" spans="1:14" ht="12" customHeight="1" x14ac:dyDescent="0.2">
      <c r="A24" s="2"/>
      <c r="B24" s="49"/>
      <c r="C24" s="670"/>
      <c r="D24" s="671"/>
      <c r="E24" s="671"/>
      <c r="F24" s="672"/>
      <c r="G24" s="183"/>
      <c r="H24" s="332"/>
      <c r="I24" s="218"/>
      <c r="J24" s="332"/>
      <c r="K24" s="116"/>
      <c r="L24" s="117">
        <f>ROUNDDOWN(G28*K28,0)</f>
        <v>0</v>
      </c>
      <c r="M24" s="58"/>
      <c r="N24" s="129"/>
    </row>
    <row r="25" spans="1:14" ht="12" customHeight="1" x14ac:dyDescent="0.2">
      <c r="A25" s="2"/>
      <c r="B25" s="62"/>
      <c r="C25" s="44"/>
      <c r="D25" s="40"/>
      <c r="E25" s="40"/>
      <c r="F25" s="148"/>
      <c r="G25" s="185"/>
      <c r="H25" s="283"/>
      <c r="I25" s="282"/>
      <c r="J25" s="283"/>
      <c r="K25" s="118"/>
      <c r="L25" s="121"/>
      <c r="M25" s="53"/>
      <c r="N25" s="56"/>
    </row>
    <row r="26" spans="1:14" ht="12" customHeight="1" x14ac:dyDescent="0.2">
      <c r="A26" s="2"/>
      <c r="B26" s="217"/>
      <c r="C26" s="671"/>
      <c r="D26" s="671"/>
      <c r="E26" s="671"/>
      <c r="F26" s="672"/>
      <c r="G26" s="183"/>
      <c r="H26" s="332"/>
      <c r="I26" s="218"/>
      <c r="J26" s="332"/>
      <c r="K26" s="116"/>
      <c r="L26" s="117"/>
      <c r="M26" s="58"/>
      <c r="N26" s="61"/>
    </row>
    <row r="27" spans="1:14" ht="12" customHeight="1" x14ac:dyDescent="0.2">
      <c r="A27" s="2"/>
      <c r="B27" s="210"/>
      <c r="C27" s="40"/>
      <c r="D27" s="40"/>
      <c r="E27" s="40"/>
      <c r="F27" s="148"/>
      <c r="G27" s="185"/>
      <c r="H27" s="283"/>
      <c r="I27" s="282"/>
      <c r="J27" s="283"/>
      <c r="K27" s="118"/>
      <c r="L27" s="121"/>
      <c r="M27" s="53"/>
      <c r="N27" s="56"/>
    </row>
    <row r="28" spans="1:14" ht="12" customHeight="1" x14ac:dyDescent="0.2">
      <c r="A28" s="2"/>
      <c r="B28" s="217"/>
      <c r="C28" s="671"/>
      <c r="D28" s="671"/>
      <c r="E28" s="671"/>
      <c r="F28" s="672"/>
      <c r="G28" s="183"/>
      <c r="H28" s="332"/>
      <c r="I28" s="218"/>
      <c r="J28" s="332"/>
      <c r="K28" s="116"/>
      <c r="L28" s="117"/>
      <c r="M28" s="58"/>
      <c r="N28" s="61"/>
    </row>
    <row r="29" spans="1:14" ht="12" customHeight="1" x14ac:dyDescent="0.2">
      <c r="A29" s="2"/>
      <c r="B29" s="210"/>
      <c r="C29" s="175"/>
      <c r="D29" s="175"/>
      <c r="E29" s="175"/>
      <c r="F29" s="175"/>
      <c r="G29" s="253"/>
      <c r="H29" s="212"/>
      <c r="I29" s="255"/>
      <c r="J29" s="257"/>
      <c r="K29" s="258"/>
      <c r="L29" s="121">
        <f>SUM(L5,L7,L9,L11,L13,L15)</f>
        <v>0</v>
      </c>
      <c r="M29" s="53"/>
      <c r="N29" s="56"/>
    </row>
    <row r="30" spans="1:14" ht="12" customHeight="1" x14ac:dyDescent="0.2">
      <c r="A30" s="2"/>
      <c r="B30" s="217"/>
      <c r="C30" s="175"/>
      <c r="D30" s="175"/>
      <c r="E30" s="175"/>
      <c r="F30" s="175"/>
      <c r="G30" s="318"/>
      <c r="H30" s="336"/>
      <c r="I30" s="255"/>
      <c r="J30" s="257"/>
      <c r="K30" s="258"/>
      <c r="L30" s="117"/>
      <c r="M30" s="58"/>
      <c r="N30" s="61"/>
    </row>
    <row r="31" spans="1:14" ht="12" customHeight="1" x14ac:dyDescent="0.2">
      <c r="A31" s="2"/>
      <c r="B31" s="210"/>
      <c r="C31" s="53"/>
      <c r="D31" s="53"/>
      <c r="E31" s="53"/>
      <c r="F31" s="54"/>
      <c r="G31" s="202"/>
      <c r="H31" s="328"/>
      <c r="I31" s="213"/>
      <c r="J31" s="328"/>
      <c r="K31" s="120"/>
      <c r="L31" s="121"/>
      <c r="M31" s="53"/>
      <c r="N31" s="56"/>
    </row>
    <row r="32" spans="1:14" ht="12" customHeight="1" x14ac:dyDescent="0.2">
      <c r="A32" s="2"/>
      <c r="B32" s="217"/>
      <c r="C32" s="259"/>
      <c r="D32" s="58"/>
      <c r="E32" s="58"/>
      <c r="F32" s="59"/>
      <c r="G32" s="203"/>
      <c r="H32" s="327"/>
      <c r="I32" s="317"/>
      <c r="J32" s="327"/>
      <c r="K32" s="116"/>
      <c r="L32" s="117"/>
      <c r="M32" s="58"/>
      <c r="N32" s="61"/>
    </row>
    <row r="33" spans="1:14" ht="12" customHeight="1" x14ac:dyDescent="0.2">
      <c r="A33" s="2"/>
      <c r="B33" s="210"/>
      <c r="C33" s="260"/>
      <c r="D33" s="53"/>
      <c r="E33" s="53"/>
      <c r="F33" s="54"/>
      <c r="G33" s="202"/>
      <c r="H33" s="328"/>
      <c r="I33" s="213"/>
      <c r="J33" s="328"/>
      <c r="K33" s="120"/>
      <c r="L33" s="121"/>
      <c r="M33" s="53"/>
      <c r="N33" s="56"/>
    </row>
    <row r="34" spans="1:14" ht="12" customHeight="1" x14ac:dyDescent="0.2">
      <c r="A34" s="2"/>
      <c r="B34" s="217"/>
      <c r="C34" s="259"/>
      <c r="D34" s="58"/>
      <c r="E34" s="58"/>
      <c r="F34" s="59"/>
      <c r="G34" s="193"/>
      <c r="H34" s="327"/>
      <c r="I34" s="317"/>
      <c r="J34" s="327"/>
      <c r="K34" s="116"/>
      <c r="L34" s="117"/>
      <c r="M34" s="58"/>
      <c r="N34" s="61"/>
    </row>
    <row r="35" spans="1:14" ht="12" customHeight="1" x14ac:dyDescent="0.2">
      <c r="A35" s="2"/>
      <c r="B35" s="62"/>
      <c r="C35" s="52"/>
      <c r="D35" s="53"/>
      <c r="E35" s="53"/>
      <c r="F35" s="54"/>
      <c r="G35" s="192"/>
      <c r="H35" s="328"/>
      <c r="I35" s="213"/>
      <c r="J35" s="328"/>
      <c r="K35" s="120"/>
      <c r="L35" s="160"/>
      <c r="M35" s="53"/>
      <c r="N35" s="56"/>
    </row>
    <row r="36" spans="1:14" ht="12" customHeight="1" x14ac:dyDescent="0.2">
      <c r="A36" s="2"/>
      <c r="B36" s="49"/>
      <c r="C36" s="57"/>
      <c r="D36" s="58"/>
      <c r="E36" s="58"/>
      <c r="F36" s="59"/>
      <c r="G36" s="193"/>
      <c r="H36" s="327"/>
      <c r="I36" s="317"/>
      <c r="J36" s="327"/>
      <c r="K36" s="116"/>
      <c r="L36" s="117"/>
      <c r="M36" s="58"/>
      <c r="N36" s="61"/>
    </row>
    <row r="37" spans="1:14" ht="12" customHeight="1" x14ac:dyDescent="0.2">
      <c r="A37" s="2"/>
      <c r="B37" s="62"/>
      <c r="C37" s="157"/>
      <c r="D37" s="53"/>
      <c r="E37" s="53"/>
      <c r="F37" s="54"/>
      <c r="G37" s="192"/>
      <c r="H37" s="328"/>
      <c r="I37" s="213"/>
      <c r="J37" s="328"/>
      <c r="K37" s="284"/>
      <c r="L37" s="121">
        <f>INT(L29*0.9*0.58)</f>
        <v>0</v>
      </c>
      <c r="M37" s="53"/>
      <c r="N37" s="56"/>
    </row>
    <row r="38" spans="1:14" ht="12" customHeight="1" x14ac:dyDescent="0.2">
      <c r="A38" s="2"/>
      <c r="B38" s="49"/>
      <c r="C38" s="138"/>
      <c r="D38" s="58"/>
      <c r="E38" s="161"/>
      <c r="F38" s="59"/>
      <c r="G38" s="193"/>
      <c r="H38" s="332"/>
      <c r="I38" s="218"/>
      <c r="J38" s="332"/>
      <c r="K38" s="285"/>
      <c r="L38" s="117"/>
      <c r="M38" s="138"/>
      <c r="N38" s="61"/>
    </row>
    <row r="39" spans="1:14" ht="12" customHeight="1" x14ac:dyDescent="0.2">
      <c r="A39" s="2"/>
      <c r="B39" s="142"/>
      <c r="C39" s="143"/>
      <c r="D39" s="122"/>
      <c r="E39" s="122"/>
      <c r="F39" s="144"/>
      <c r="G39" s="195"/>
      <c r="H39" s="334"/>
      <c r="I39" s="333"/>
      <c r="J39" s="334"/>
      <c r="K39" s="164"/>
      <c r="L39" s="165"/>
      <c r="M39" s="122"/>
      <c r="N39" s="123"/>
    </row>
    <row r="40" spans="1:14" ht="12" customHeight="1" x14ac:dyDescent="0.2">
      <c r="A40" s="2"/>
      <c r="B40" s="166"/>
      <c r="C40" s="167"/>
      <c r="D40" s="168" t="s">
        <v>11</v>
      </c>
      <c r="E40" s="168"/>
      <c r="F40" s="169"/>
      <c r="G40" s="196"/>
      <c r="H40" s="337"/>
      <c r="I40" s="278"/>
      <c r="J40" s="337"/>
      <c r="K40" s="172"/>
      <c r="L40" s="173">
        <f>SUM(L8:L38)</f>
        <v>0</v>
      </c>
      <c r="M40" s="168"/>
      <c r="N40" s="174"/>
    </row>
    <row r="41" spans="1:14" ht="12" customHeight="1" x14ac:dyDescent="0.2">
      <c r="B41" s="175"/>
      <c r="C41" s="175"/>
      <c r="D41" s="175"/>
      <c r="E41" s="175"/>
      <c r="F41" s="175"/>
      <c r="G41" s="669"/>
      <c r="H41" s="669"/>
      <c r="I41" s="252"/>
      <c r="J41" s="252"/>
      <c r="K41" s="175"/>
      <c r="L41" s="175"/>
      <c r="M41" s="175"/>
      <c r="N41" s="176"/>
    </row>
  </sheetData>
  <dataConsolidate/>
  <mergeCells count="19">
    <mergeCell ref="G41:H41"/>
    <mergeCell ref="C8:F8"/>
    <mergeCell ref="C10:F10"/>
    <mergeCell ref="C12:F12"/>
    <mergeCell ref="C14:F14"/>
    <mergeCell ref="C28:F28"/>
    <mergeCell ref="C26:F26"/>
    <mergeCell ref="C24:F24"/>
    <mergeCell ref="C18:F18"/>
    <mergeCell ref="C20:F20"/>
    <mergeCell ref="C16:F16"/>
    <mergeCell ref="C22:F22"/>
    <mergeCell ref="M8:N8"/>
    <mergeCell ref="G2:N3"/>
    <mergeCell ref="M4:N4"/>
    <mergeCell ref="D2:F3"/>
    <mergeCell ref="C4:F4"/>
    <mergeCell ref="G4:H4"/>
    <mergeCell ref="I4:J4"/>
  </mergeCells>
  <phoneticPr fontId="2"/>
  <pageMargins left="0.70866141732283472" right="0.70866141732283472" top="0.98425196850393704" bottom="0.59055118110236227" header="0.51181102362204722" footer="0.31496062992125984"/>
  <pageSetup paperSize="9" scale="94" orientation="landscape" useFirstPageNumber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221AB-E93D-AA4F-B057-E6EFF6993EF8}">
  <dimension ref="A2:O41"/>
  <sheetViews>
    <sheetView view="pageBreakPreview" zoomScale="115" zoomScaleNormal="130" zoomScaleSheetLayoutView="115" workbookViewId="0">
      <selection activeCell="K8" sqref="K8"/>
    </sheetView>
  </sheetViews>
  <sheetFormatPr defaultColWidth="9" defaultRowHeight="12" customHeight="1" x14ac:dyDescent="0.2"/>
  <cols>
    <col min="1" max="1" width="3.33203125" style="1" customWidth="1"/>
    <col min="2" max="2" width="5.33203125" style="1" customWidth="1"/>
    <col min="3" max="6" width="11.6640625" style="1" customWidth="1"/>
    <col min="7" max="10" width="6.6640625" style="1" customWidth="1"/>
    <col min="11" max="11" width="14.33203125" style="1" bestFit="1" customWidth="1"/>
    <col min="12" max="12" width="13.6640625" style="1" customWidth="1"/>
    <col min="13" max="13" width="15.109375" style="1" customWidth="1"/>
    <col min="14" max="14" width="14.44140625" style="1" customWidth="1"/>
    <col min="15" max="15" width="2.33203125" style="1" customWidth="1"/>
    <col min="16" max="16384" width="9" style="1"/>
  </cols>
  <sheetData>
    <row r="2" spans="1:15" ht="12" customHeight="1" x14ac:dyDescent="0.2">
      <c r="B2" s="20"/>
      <c r="C2" s="21"/>
      <c r="D2" s="649" t="s">
        <v>12</v>
      </c>
      <c r="E2" s="649"/>
      <c r="F2" s="649"/>
      <c r="G2" s="667" t="s">
        <v>255</v>
      </c>
      <c r="H2" s="667"/>
      <c r="I2" s="667"/>
      <c r="J2" s="667"/>
      <c r="K2" s="667"/>
      <c r="L2" s="667"/>
      <c r="M2" s="667"/>
      <c r="N2" s="667"/>
      <c r="O2" s="37"/>
    </row>
    <row r="3" spans="1:15" ht="12" customHeight="1" x14ac:dyDescent="0.2">
      <c r="A3" s="2"/>
      <c r="B3" s="22"/>
      <c r="C3" s="21"/>
      <c r="D3" s="650"/>
      <c r="E3" s="650"/>
      <c r="F3" s="650"/>
      <c r="G3" s="668"/>
      <c r="H3" s="668"/>
      <c r="I3" s="668"/>
      <c r="J3" s="668"/>
      <c r="K3" s="668"/>
      <c r="L3" s="668"/>
      <c r="M3" s="668"/>
      <c r="N3" s="668"/>
      <c r="O3" s="37"/>
    </row>
    <row r="4" spans="1:15" s="2" customFormat="1" ht="20.25" customHeight="1" x14ac:dyDescent="0.2">
      <c r="A4" s="3"/>
      <c r="B4" s="18" t="s">
        <v>0</v>
      </c>
      <c r="C4" s="651" t="s">
        <v>1</v>
      </c>
      <c r="D4" s="652"/>
      <c r="E4" s="652"/>
      <c r="F4" s="653"/>
      <c r="G4" s="651" t="s">
        <v>295</v>
      </c>
      <c r="H4" s="652"/>
      <c r="I4" s="651" t="s">
        <v>296</v>
      </c>
      <c r="J4" s="653"/>
      <c r="K4" s="9" t="s">
        <v>4</v>
      </c>
      <c r="L4" s="10" t="s">
        <v>5</v>
      </c>
      <c r="M4" s="652" t="s">
        <v>6</v>
      </c>
      <c r="N4" s="654"/>
    </row>
    <row r="5" spans="1:15" ht="12" customHeight="1" x14ac:dyDescent="0.2">
      <c r="A5" s="3"/>
      <c r="B5" s="142"/>
      <c r="C5" s="143"/>
      <c r="D5" s="122"/>
      <c r="E5" s="122"/>
      <c r="F5" s="144"/>
      <c r="G5" s="198"/>
      <c r="H5" s="335"/>
      <c r="I5" s="317"/>
      <c r="J5" s="327"/>
      <c r="K5" s="146"/>
      <c r="L5" s="160">
        <f>ROUNDDOWN(G5*K6,0)</f>
        <v>0</v>
      </c>
      <c r="M5" s="122"/>
      <c r="N5" s="123"/>
    </row>
    <row r="6" spans="1:15" ht="12" customHeight="1" x14ac:dyDescent="0.2">
      <c r="A6" s="2"/>
      <c r="B6" s="49"/>
      <c r="C6" s="138" t="s">
        <v>256</v>
      </c>
      <c r="D6" s="122"/>
      <c r="E6" s="122"/>
      <c r="F6" s="144"/>
      <c r="G6" s="198"/>
      <c r="H6" s="327"/>
      <c r="I6" s="317"/>
      <c r="J6" s="327"/>
      <c r="K6" s="116"/>
      <c r="L6" s="160">
        <f>ROUNDDOWN(G6*K6,0)</f>
        <v>0</v>
      </c>
      <c r="M6" s="122"/>
      <c r="N6" s="123"/>
    </row>
    <row r="7" spans="1:15" ht="12" customHeight="1" x14ac:dyDescent="0.2">
      <c r="A7" s="2"/>
      <c r="B7" s="62"/>
      <c r="C7" s="157"/>
      <c r="D7" s="53"/>
      <c r="E7" s="53"/>
      <c r="F7" s="54"/>
      <c r="G7" s="202"/>
      <c r="H7" s="328"/>
      <c r="I7" s="213"/>
      <c r="J7" s="328"/>
      <c r="K7" s="118"/>
      <c r="L7" s="121">
        <f>ROUNDDOWN(G7*K8,0)</f>
        <v>0</v>
      </c>
      <c r="M7" s="53"/>
      <c r="N7" s="56"/>
    </row>
    <row r="8" spans="1:15" ht="12" customHeight="1" x14ac:dyDescent="0.2">
      <c r="A8" s="2"/>
      <c r="B8" s="49">
        <v>1</v>
      </c>
      <c r="C8" s="670" t="s">
        <v>257</v>
      </c>
      <c r="D8" s="671"/>
      <c r="E8" s="671"/>
      <c r="F8" s="672"/>
      <c r="G8" s="341">
        <v>1</v>
      </c>
      <c r="H8" s="281" t="s">
        <v>10</v>
      </c>
      <c r="I8" s="329">
        <v>1</v>
      </c>
      <c r="J8" s="281" t="s">
        <v>10</v>
      </c>
      <c r="K8" s="116">
        <f>'明細書３号-１'!L40</f>
        <v>0</v>
      </c>
      <c r="L8" s="117">
        <f>ROUNDDOWN(G8*I8*K8,0)</f>
        <v>0</v>
      </c>
      <c r="M8" s="58" t="s">
        <v>429</v>
      </c>
      <c r="N8" s="61"/>
    </row>
    <row r="9" spans="1:15" ht="12" customHeight="1" x14ac:dyDescent="0.2">
      <c r="A9" s="2"/>
      <c r="B9" s="62"/>
      <c r="C9" s="44"/>
      <c r="D9" s="40"/>
      <c r="E9" s="40"/>
      <c r="F9" s="148"/>
      <c r="G9" s="279"/>
      <c r="H9" s="331"/>
      <c r="I9" s="330"/>
      <c r="J9" s="331"/>
      <c r="K9" s="118"/>
      <c r="L9" s="121">
        <f>ROUNDDOWN(G9*K10,0)</f>
        <v>0</v>
      </c>
      <c r="M9" s="53"/>
      <c r="N9" s="56"/>
    </row>
    <row r="10" spans="1:15" ht="12" customHeight="1" x14ac:dyDescent="0.2">
      <c r="A10" s="2"/>
      <c r="B10" s="49">
        <v>2</v>
      </c>
      <c r="C10" s="670" t="s">
        <v>258</v>
      </c>
      <c r="D10" s="671"/>
      <c r="E10" s="671"/>
      <c r="F10" s="672"/>
      <c r="G10" s="50">
        <v>1</v>
      </c>
      <c r="H10" s="281" t="s">
        <v>10</v>
      </c>
      <c r="I10" s="340">
        <v>1</v>
      </c>
      <c r="J10" s="281" t="s">
        <v>10</v>
      </c>
      <c r="K10" s="116"/>
      <c r="L10" s="117">
        <f>ROUNDDOWN(G10*I10*K10,0)</f>
        <v>0</v>
      </c>
      <c r="M10" s="58" t="s">
        <v>37</v>
      </c>
      <c r="N10" s="61"/>
    </row>
    <row r="11" spans="1:15" ht="12" customHeight="1" x14ac:dyDescent="0.2">
      <c r="A11" s="2"/>
      <c r="B11" s="62"/>
      <c r="C11" s="44"/>
      <c r="D11" s="40"/>
      <c r="E11" s="40"/>
      <c r="F11" s="148"/>
      <c r="G11" s="185"/>
      <c r="H11" s="328"/>
      <c r="I11" s="213"/>
      <c r="J11" s="328"/>
      <c r="K11" s="118"/>
      <c r="L11" s="121">
        <f>ROUNDDOWN(G11*K12,0)</f>
        <v>0</v>
      </c>
      <c r="M11" s="53"/>
      <c r="N11" s="124"/>
    </row>
    <row r="12" spans="1:15" ht="12" customHeight="1" x14ac:dyDescent="0.2">
      <c r="A12" s="2"/>
      <c r="B12" s="49"/>
      <c r="C12" s="670"/>
      <c r="D12" s="671"/>
      <c r="E12" s="671"/>
      <c r="F12" s="672"/>
      <c r="G12" s="183"/>
      <c r="H12" s="332"/>
      <c r="I12" s="218"/>
      <c r="J12" s="332"/>
      <c r="K12" s="116"/>
      <c r="L12" s="117">
        <f>ROUNDDOWN(G12*K12,0)</f>
        <v>0</v>
      </c>
      <c r="M12" s="58"/>
      <c r="N12" s="61"/>
    </row>
    <row r="13" spans="1:15" ht="12" customHeight="1" x14ac:dyDescent="0.2">
      <c r="A13" s="2"/>
      <c r="B13" s="62"/>
      <c r="C13" s="44"/>
      <c r="D13" s="40"/>
      <c r="E13" s="40"/>
      <c r="F13" s="148"/>
      <c r="G13" s="187"/>
      <c r="H13" s="283"/>
      <c r="I13" s="282"/>
      <c r="J13" s="283"/>
      <c r="K13" s="118"/>
      <c r="L13" s="121">
        <f>ROUNDDOWN(G13*K14,0)</f>
        <v>0</v>
      </c>
      <c r="M13" s="53"/>
      <c r="N13" s="56"/>
    </row>
    <row r="14" spans="1:15" ht="12" customHeight="1" x14ac:dyDescent="0.2">
      <c r="A14" s="2"/>
      <c r="B14" s="49"/>
      <c r="C14" s="670"/>
      <c r="D14" s="671"/>
      <c r="E14" s="671"/>
      <c r="F14" s="672"/>
      <c r="G14" s="183"/>
      <c r="H14" s="332"/>
      <c r="I14" s="218"/>
      <c r="J14" s="332"/>
      <c r="K14" s="116"/>
      <c r="L14" s="117">
        <f>ROUNDDOWN(G14*K14,0)</f>
        <v>0</v>
      </c>
      <c r="M14" s="58"/>
      <c r="N14" s="61"/>
    </row>
    <row r="15" spans="1:15" ht="12" customHeight="1" x14ac:dyDescent="0.2">
      <c r="A15" s="2"/>
      <c r="B15" s="62"/>
      <c r="C15" s="44"/>
      <c r="D15" s="40"/>
      <c r="E15" s="40"/>
      <c r="F15" s="148"/>
      <c r="G15" s="189"/>
      <c r="H15" s="283"/>
      <c r="I15" s="282"/>
      <c r="J15" s="283"/>
      <c r="K15" s="118"/>
      <c r="L15" s="121">
        <f>ROUNDDOWN(G15*K16,0)</f>
        <v>0</v>
      </c>
      <c r="M15" s="53"/>
      <c r="N15" s="56"/>
    </row>
    <row r="16" spans="1:15" ht="12" customHeight="1" x14ac:dyDescent="0.2">
      <c r="A16" s="2"/>
      <c r="B16" s="49"/>
      <c r="C16" s="670"/>
      <c r="D16" s="671"/>
      <c r="E16" s="671"/>
      <c r="F16" s="672"/>
      <c r="G16" s="183"/>
      <c r="H16" s="332"/>
      <c r="I16" s="218"/>
      <c r="J16" s="332"/>
      <c r="K16" s="116"/>
      <c r="L16" s="160">
        <f>ROUNDDOWN(G16*K16,0)</f>
        <v>0</v>
      </c>
      <c r="M16" s="122"/>
      <c r="N16" s="251"/>
    </row>
    <row r="17" spans="1:14" ht="12" customHeight="1" x14ac:dyDescent="0.2">
      <c r="A17" s="2"/>
      <c r="B17" s="62"/>
      <c r="C17" s="44"/>
      <c r="D17" s="40"/>
      <c r="E17" s="40"/>
      <c r="F17" s="148"/>
      <c r="G17" s="189"/>
      <c r="H17" s="283"/>
      <c r="I17" s="282"/>
      <c r="J17" s="283"/>
      <c r="K17" s="118"/>
      <c r="L17" s="121">
        <f>ROUNDDOWN(G17*K18,0)</f>
        <v>0</v>
      </c>
      <c r="M17" s="53"/>
      <c r="N17" s="56"/>
    </row>
    <row r="18" spans="1:14" ht="12" customHeight="1" x14ac:dyDescent="0.2">
      <c r="A18" s="2"/>
      <c r="B18" s="49"/>
      <c r="C18" s="670"/>
      <c r="D18" s="671"/>
      <c r="E18" s="671"/>
      <c r="F18" s="672"/>
      <c r="G18" s="183"/>
      <c r="H18" s="332"/>
      <c r="I18" s="218"/>
      <c r="J18" s="332"/>
      <c r="K18" s="116"/>
      <c r="L18" s="117">
        <f>ROUNDDOWN(G18*K18,0)</f>
        <v>0</v>
      </c>
      <c r="M18" s="190"/>
      <c r="N18" s="191"/>
    </row>
    <row r="19" spans="1:14" ht="12" customHeight="1" x14ac:dyDescent="0.2">
      <c r="A19" s="2"/>
      <c r="B19" s="62"/>
      <c r="C19" s="44"/>
      <c r="D19" s="40"/>
      <c r="E19" s="40"/>
      <c r="F19" s="148"/>
      <c r="G19" s="189"/>
      <c r="H19" s="283"/>
      <c r="I19" s="282"/>
      <c r="J19" s="283"/>
      <c r="K19" s="118"/>
      <c r="L19" s="121">
        <f>ROUNDDOWN(G19*K20,0)</f>
        <v>0</v>
      </c>
      <c r="M19" s="125"/>
      <c r="N19" s="126"/>
    </row>
    <row r="20" spans="1:14" ht="12" customHeight="1" x14ac:dyDescent="0.2">
      <c r="A20" s="2"/>
      <c r="B20" s="49"/>
      <c r="C20" s="670"/>
      <c r="D20" s="671"/>
      <c r="E20" s="671"/>
      <c r="F20" s="672"/>
      <c r="G20" s="183"/>
      <c r="H20" s="332"/>
      <c r="I20" s="218"/>
      <c r="J20" s="332"/>
      <c r="K20" s="116"/>
      <c r="L20" s="117">
        <f>ROUNDDOWN(G20*K20,0)</f>
        <v>0</v>
      </c>
      <c r="M20" s="190"/>
      <c r="N20" s="191"/>
    </row>
    <row r="21" spans="1:14" ht="12" customHeight="1" x14ac:dyDescent="0.2">
      <c r="A21" s="2"/>
      <c r="B21" s="62"/>
      <c r="C21" s="44"/>
      <c r="D21" s="40"/>
      <c r="E21" s="40"/>
      <c r="F21" s="148"/>
      <c r="G21" s="189"/>
      <c r="H21" s="283"/>
      <c r="I21" s="282"/>
      <c r="J21" s="283"/>
      <c r="K21" s="118"/>
      <c r="L21" s="119">
        <f>ROUNDDOWN(G21*K22,0)</f>
        <v>0</v>
      </c>
      <c r="M21" s="127"/>
      <c r="N21" s="128"/>
    </row>
    <row r="22" spans="1:14" ht="12" customHeight="1" x14ac:dyDescent="0.2">
      <c r="A22" s="2"/>
      <c r="B22" s="49"/>
      <c r="C22" s="670"/>
      <c r="D22" s="671"/>
      <c r="E22" s="671"/>
      <c r="F22" s="672"/>
      <c r="G22" s="183"/>
      <c r="H22" s="332"/>
      <c r="I22" s="218"/>
      <c r="J22" s="332"/>
      <c r="K22" s="116"/>
      <c r="L22" s="117">
        <f>ROUNDDOWN(G22*K22,0)</f>
        <v>0</v>
      </c>
      <c r="M22" s="58"/>
      <c r="N22" s="61"/>
    </row>
    <row r="23" spans="1:14" ht="12" customHeight="1" x14ac:dyDescent="0.2">
      <c r="A23" s="2"/>
      <c r="B23" s="62"/>
      <c r="C23" s="44"/>
      <c r="D23" s="40"/>
      <c r="E23" s="40"/>
      <c r="F23" s="148"/>
      <c r="G23" s="189"/>
      <c r="H23" s="283"/>
      <c r="I23" s="282"/>
      <c r="J23" s="283"/>
      <c r="K23" s="118"/>
      <c r="L23" s="121">
        <f>ROUNDDOWN(G23*K24,0)</f>
        <v>0</v>
      </c>
      <c r="M23" s="53"/>
      <c r="N23" s="56"/>
    </row>
    <row r="24" spans="1:14" ht="12" customHeight="1" x14ac:dyDescent="0.2">
      <c r="A24" s="2"/>
      <c r="B24" s="49"/>
      <c r="C24" s="670"/>
      <c r="D24" s="671"/>
      <c r="E24" s="671"/>
      <c r="F24" s="672"/>
      <c r="G24" s="183"/>
      <c r="H24" s="332"/>
      <c r="I24" s="218"/>
      <c r="J24" s="332"/>
      <c r="K24" s="116"/>
      <c r="L24" s="117">
        <f>ROUNDDOWN(G24*K24,0)</f>
        <v>0</v>
      </c>
      <c r="M24" s="58"/>
      <c r="N24" s="129"/>
    </row>
    <row r="25" spans="1:14" ht="12" customHeight="1" x14ac:dyDescent="0.2">
      <c r="A25" s="2"/>
      <c r="B25" s="62"/>
      <c r="C25" s="44"/>
      <c r="D25" s="40"/>
      <c r="E25" s="40"/>
      <c r="F25" s="148"/>
      <c r="G25" s="185"/>
      <c r="H25" s="328"/>
      <c r="I25" s="213"/>
      <c r="J25" s="328"/>
      <c r="K25" s="118"/>
      <c r="L25" s="121">
        <f>ROUNDDOWN(G25*K26,0)</f>
        <v>0</v>
      </c>
      <c r="M25" s="53"/>
      <c r="N25" s="56"/>
    </row>
    <row r="26" spans="1:14" ht="12" customHeight="1" x14ac:dyDescent="0.2">
      <c r="A26" s="2"/>
      <c r="B26" s="49"/>
      <c r="C26" s="670"/>
      <c r="D26" s="671"/>
      <c r="E26" s="671"/>
      <c r="F26" s="672"/>
      <c r="G26" s="183"/>
      <c r="H26" s="332"/>
      <c r="I26" s="218"/>
      <c r="J26" s="332"/>
      <c r="K26" s="116"/>
      <c r="L26" s="117">
        <f>ROUNDDOWN(G26*K26,0)</f>
        <v>0</v>
      </c>
      <c r="M26" s="58"/>
      <c r="N26" s="61"/>
    </row>
    <row r="27" spans="1:14" ht="12" customHeight="1" x14ac:dyDescent="0.2">
      <c r="A27" s="2"/>
      <c r="B27" s="62"/>
      <c r="C27" s="44"/>
      <c r="D27" s="40"/>
      <c r="E27" s="40"/>
      <c r="F27" s="148"/>
      <c r="G27" s="185"/>
      <c r="H27" s="328"/>
      <c r="I27" s="213"/>
      <c r="J27" s="328"/>
      <c r="K27" s="118"/>
      <c r="L27" s="121">
        <f>ROUNDDOWN(G27*K28,0)</f>
        <v>0</v>
      </c>
      <c r="M27" s="53"/>
      <c r="N27" s="56"/>
    </row>
    <row r="28" spans="1:14" ht="12" customHeight="1" x14ac:dyDescent="0.2">
      <c r="A28" s="2"/>
      <c r="B28" s="49"/>
      <c r="C28" s="670"/>
      <c r="D28" s="671"/>
      <c r="E28" s="671"/>
      <c r="F28" s="672"/>
      <c r="G28" s="183"/>
      <c r="H28" s="332"/>
      <c r="I28" s="218"/>
      <c r="J28" s="332"/>
      <c r="K28" s="116"/>
      <c r="L28" s="117">
        <f>ROUNDDOWN(G28*K28,0)</f>
        <v>0</v>
      </c>
      <c r="M28" s="58"/>
      <c r="N28" s="61"/>
    </row>
    <row r="29" spans="1:14" ht="12" customHeight="1" x14ac:dyDescent="0.2">
      <c r="A29" s="2"/>
      <c r="B29" s="62"/>
      <c r="C29" s="52"/>
      <c r="D29" s="53"/>
      <c r="E29" s="53"/>
      <c r="F29" s="54"/>
      <c r="G29" s="202"/>
      <c r="H29" s="328"/>
      <c r="I29" s="213"/>
      <c r="J29" s="328"/>
      <c r="K29" s="120"/>
      <c r="L29" s="121">
        <f>SUM(L5,L7,L9,L11,L13,L15)</f>
        <v>0</v>
      </c>
      <c r="M29" s="53"/>
      <c r="N29" s="56"/>
    </row>
    <row r="30" spans="1:14" ht="12" customHeight="1" x14ac:dyDescent="0.2">
      <c r="A30" s="2"/>
      <c r="B30" s="49"/>
      <c r="C30" s="57"/>
      <c r="D30" s="58"/>
      <c r="E30" s="58"/>
      <c r="F30" s="59"/>
      <c r="G30" s="203"/>
      <c r="H30" s="327"/>
      <c r="I30" s="317"/>
      <c r="J30" s="327"/>
      <c r="K30" s="116"/>
      <c r="L30" s="117"/>
      <c r="M30" s="58"/>
      <c r="N30" s="61"/>
    </row>
    <row r="31" spans="1:14" ht="12" customHeight="1" x14ac:dyDescent="0.2">
      <c r="A31" s="2"/>
      <c r="B31" s="62"/>
      <c r="C31" s="157"/>
      <c r="D31" s="53"/>
      <c r="E31" s="53"/>
      <c r="F31" s="54"/>
      <c r="G31" s="202"/>
      <c r="H31" s="328"/>
      <c r="I31" s="213"/>
      <c r="J31" s="328"/>
      <c r="K31" s="120"/>
      <c r="L31" s="121"/>
      <c r="M31" s="53"/>
      <c r="N31" s="56"/>
    </row>
    <row r="32" spans="1:14" ht="12" customHeight="1" x14ac:dyDescent="0.2">
      <c r="A32" s="2"/>
      <c r="B32" s="49"/>
      <c r="C32" s="57"/>
      <c r="D32" s="58"/>
      <c r="E32" s="58"/>
      <c r="F32" s="59"/>
      <c r="G32" s="203"/>
      <c r="H32" s="327"/>
      <c r="I32" s="317"/>
      <c r="J32" s="327"/>
      <c r="K32" s="116"/>
      <c r="L32" s="117"/>
      <c r="M32" s="58"/>
      <c r="N32" s="61"/>
    </row>
    <row r="33" spans="1:14" ht="12" customHeight="1" x14ac:dyDescent="0.2">
      <c r="A33" s="2"/>
      <c r="B33" s="62"/>
      <c r="C33" s="52"/>
      <c r="D33" s="53"/>
      <c r="E33" s="53"/>
      <c r="F33" s="54"/>
      <c r="G33" s="202"/>
      <c r="H33" s="328"/>
      <c r="I33" s="213"/>
      <c r="J33" s="328"/>
      <c r="K33" s="120"/>
      <c r="L33" s="121"/>
      <c r="M33" s="53"/>
      <c r="N33" s="56"/>
    </row>
    <row r="34" spans="1:14" ht="12" customHeight="1" x14ac:dyDescent="0.2">
      <c r="A34" s="2"/>
      <c r="B34" s="49"/>
      <c r="C34" s="57"/>
      <c r="D34" s="58"/>
      <c r="E34" s="58"/>
      <c r="F34" s="59"/>
      <c r="G34" s="193"/>
      <c r="H34" s="327"/>
      <c r="I34" s="317"/>
      <c r="J34" s="327"/>
      <c r="K34" s="116"/>
      <c r="L34" s="117"/>
      <c r="M34" s="58"/>
      <c r="N34" s="61"/>
    </row>
    <row r="35" spans="1:14" ht="12" customHeight="1" x14ac:dyDescent="0.2">
      <c r="A35" s="2"/>
      <c r="B35" s="62"/>
      <c r="C35" s="52"/>
      <c r="D35" s="53"/>
      <c r="E35" s="53"/>
      <c r="F35" s="54"/>
      <c r="G35" s="192"/>
      <c r="H35" s="328"/>
      <c r="I35" s="213"/>
      <c r="J35" s="328"/>
      <c r="K35" s="120"/>
      <c r="L35" s="160"/>
      <c r="M35" s="53"/>
      <c r="N35" s="56"/>
    </row>
    <row r="36" spans="1:14" ht="12" customHeight="1" x14ac:dyDescent="0.2">
      <c r="A36" s="2"/>
      <c r="B36" s="49"/>
      <c r="C36" s="57"/>
      <c r="D36" s="58"/>
      <c r="E36" s="58"/>
      <c r="F36" s="59"/>
      <c r="G36" s="193"/>
      <c r="H36" s="327"/>
      <c r="I36" s="317"/>
      <c r="J36" s="327"/>
      <c r="K36" s="116"/>
      <c r="L36" s="117"/>
      <c r="M36" s="58"/>
      <c r="N36" s="61"/>
    </row>
    <row r="37" spans="1:14" ht="12" customHeight="1" x14ac:dyDescent="0.2">
      <c r="A37" s="2"/>
      <c r="B37" s="62"/>
      <c r="C37" s="157"/>
      <c r="D37" s="53"/>
      <c r="E37" s="53"/>
      <c r="F37" s="54"/>
      <c r="G37" s="338"/>
      <c r="H37" s="328"/>
      <c r="I37" s="213"/>
      <c r="J37" s="328"/>
      <c r="K37" s="284"/>
      <c r="L37" s="121">
        <f>INT(L29*0.9*0.58)</f>
        <v>0</v>
      </c>
      <c r="M37" s="53"/>
      <c r="N37" s="56"/>
    </row>
    <row r="38" spans="1:14" ht="12" customHeight="1" x14ac:dyDescent="0.2">
      <c r="A38" s="2"/>
      <c r="B38" s="49"/>
      <c r="C38" s="138"/>
      <c r="D38" s="58"/>
      <c r="E38" s="161"/>
      <c r="F38" s="59"/>
      <c r="G38" s="339"/>
      <c r="H38" s="332"/>
      <c r="I38" s="218"/>
      <c r="J38" s="332"/>
      <c r="K38" s="285"/>
      <c r="L38" s="117"/>
      <c r="M38" s="138"/>
      <c r="N38" s="61"/>
    </row>
    <row r="39" spans="1:14" ht="12" customHeight="1" x14ac:dyDescent="0.2">
      <c r="A39" s="2"/>
      <c r="B39" s="142"/>
      <c r="C39" s="143"/>
      <c r="D39" s="122"/>
      <c r="E39" s="122"/>
      <c r="F39" s="144"/>
      <c r="G39" s="195"/>
      <c r="H39" s="334"/>
      <c r="I39" s="333"/>
      <c r="J39" s="334"/>
      <c r="K39" s="164"/>
      <c r="L39" s="165"/>
      <c r="M39" s="122"/>
      <c r="N39" s="123"/>
    </row>
    <row r="40" spans="1:14" ht="12" customHeight="1" x14ac:dyDescent="0.2">
      <c r="A40" s="2"/>
      <c r="B40" s="166"/>
      <c r="C40" s="167"/>
      <c r="D40" s="168" t="s">
        <v>11</v>
      </c>
      <c r="E40" s="168"/>
      <c r="F40" s="169"/>
      <c r="G40" s="196"/>
      <c r="H40" s="337"/>
      <c r="I40" s="278"/>
      <c r="J40" s="337"/>
      <c r="K40" s="172"/>
      <c r="L40" s="173">
        <f>SUM(L8:L38)</f>
        <v>0</v>
      </c>
      <c r="M40" s="168"/>
      <c r="N40" s="174"/>
    </row>
    <row r="41" spans="1:14" ht="12" customHeight="1" x14ac:dyDescent="0.2">
      <c r="B41" s="175"/>
      <c r="C41" s="175"/>
      <c r="D41" s="175"/>
      <c r="E41" s="175"/>
      <c r="F41" s="175"/>
      <c r="G41" s="669"/>
      <c r="H41" s="669"/>
      <c r="I41" s="252"/>
      <c r="J41" s="252"/>
      <c r="K41" s="175"/>
      <c r="L41" s="175"/>
      <c r="M41" s="175"/>
      <c r="N41" s="176"/>
    </row>
  </sheetData>
  <dataConsolidate/>
  <mergeCells count="18">
    <mergeCell ref="G41:H41"/>
    <mergeCell ref="C8:F8"/>
    <mergeCell ref="C10:F10"/>
    <mergeCell ref="C12:F12"/>
    <mergeCell ref="C14:F14"/>
    <mergeCell ref="C28:F28"/>
    <mergeCell ref="C22:F22"/>
    <mergeCell ref="C24:F24"/>
    <mergeCell ref="C26:F26"/>
    <mergeCell ref="C16:F16"/>
    <mergeCell ref="C18:F18"/>
    <mergeCell ref="C20:F20"/>
    <mergeCell ref="D2:F3"/>
    <mergeCell ref="C4:F4"/>
    <mergeCell ref="M4:N4"/>
    <mergeCell ref="G4:H4"/>
    <mergeCell ref="I4:J4"/>
    <mergeCell ref="G2:N3"/>
  </mergeCells>
  <phoneticPr fontId="2"/>
  <pageMargins left="0.70866141732283472" right="0.70866141732283472" top="0.98425196850393704" bottom="0.59055118110236227" header="0.51181102362204722" footer="0.31496062992125984"/>
  <pageSetup paperSize="9" scale="94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E6280-9D14-1948-B59A-3EC18C48569C}">
  <dimension ref="A2:O41"/>
  <sheetViews>
    <sheetView view="pageBreakPreview" topLeftCell="A4" zoomScale="115" zoomScaleNormal="100" zoomScaleSheetLayoutView="115" workbookViewId="0">
      <selection activeCell="I22" sqref="I22"/>
    </sheetView>
  </sheetViews>
  <sheetFormatPr defaultColWidth="9" defaultRowHeight="12" customHeight="1" x14ac:dyDescent="0.2"/>
  <cols>
    <col min="1" max="1" width="3.33203125" style="1" customWidth="1"/>
    <col min="2" max="2" width="5.33203125" style="1" customWidth="1"/>
    <col min="3" max="6" width="11.6640625" style="1" customWidth="1"/>
    <col min="7" max="8" width="9" style="1"/>
    <col min="9" max="9" width="14.33203125" style="111" bestFit="1" customWidth="1"/>
    <col min="10" max="10" width="13.6640625" style="111" customWidth="1"/>
    <col min="11" max="11" width="15.109375" style="1" customWidth="1"/>
    <col min="12" max="12" width="14.44140625" style="1" customWidth="1"/>
    <col min="13" max="13" width="2.33203125" style="1" customWidth="1"/>
    <col min="14" max="16384" width="9" style="1"/>
  </cols>
  <sheetData>
    <row r="2" spans="1:15" ht="12" customHeight="1" x14ac:dyDescent="0.2">
      <c r="B2" s="20"/>
      <c r="C2" s="21"/>
      <c r="D2" s="649" t="s">
        <v>12</v>
      </c>
      <c r="E2" s="649"/>
      <c r="F2" s="649"/>
      <c r="G2" s="667" t="s">
        <v>27</v>
      </c>
      <c r="H2" s="667"/>
      <c r="I2" s="667"/>
      <c r="J2" s="667"/>
      <c r="K2" s="667"/>
      <c r="L2" s="667"/>
      <c r="M2" s="36"/>
      <c r="N2" s="36"/>
      <c r="O2" s="66"/>
    </row>
    <row r="3" spans="1:15" ht="12" customHeight="1" x14ac:dyDescent="0.2">
      <c r="A3" s="2"/>
      <c r="B3" s="22"/>
      <c r="C3" s="21"/>
      <c r="D3" s="650"/>
      <c r="E3" s="650"/>
      <c r="F3" s="650"/>
      <c r="G3" s="668"/>
      <c r="H3" s="668"/>
      <c r="I3" s="668"/>
      <c r="J3" s="668"/>
      <c r="K3" s="668"/>
      <c r="L3" s="668"/>
      <c r="M3" s="36"/>
      <c r="N3" s="36"/>
      <c r="O3" s="66"/>
    </row>
    <row r="4" spans="1:15" s="2" customFormat="1" ht="20.25" customHeight="1" x14ac:dyDescent="0.2">
      <c r="A4" s="3"/>
      <c r="B4" s="18" t="s">
        <v>0</v>
      </c>
      <c r="C4" s="651" t="s">
        <v>1</v>
      </c>
      <c r="D4" s="652"/>
      <c r="E4" s="652"/>
      <c r="F4" s="653"/>
      <c r="G4" s="9" t="s">
        <v>2</v>
      </c>
      <c r="H4" s="10" t="s">
        <v>3</v>
      </c>
      <c r="I4" s="109" t="s">
        <v>4</v>
      </c>
      <c r="J4" s="110" t="s">
        <v>5</v>
      </c>
      <c r="K4" s="652" t="s">
        <v>6</v>
      </c>
      <c r="L4" s="654"/>
    </row>
    <row r="5" spans="1:15" ht="12" customHeight="1" x14ac:dyDescent="0.2">
      <c r="A5" s="3"/>
      <c r="B5" s="130"/>
      <c r="C5" s="131"/>
      <c r="D5" s="132"/>
      <c r="E5" s="132"/>
      <c r="F5" s="133"/>
      <c r="G5" s="177"/>
      <c r="H5" s="178"/>
      <c r="I5" s="135"/>
      <c r="J5" s="136"/>
      <c r="K5" s="132"/>
      <c r="L5" s="137"/>
    </row>
    <row r="6" spans="1:15" ht="12" customHeight="1" x14ac:dyDescent="0.2">
      <c r="A6" s="2"/>
      <c r="B6" s="49"/>
      <c r="C6" s="138" t="s">
        <v>28</v>
      </c>
      <c r="D6" s="58"/>
      <c r="E6" s="58"/>
      <c r="F6" s="59"/>
      <c r="G6" s="179"/>
      <c r="H6" s="180"/>
      <c r="I6" s="140"/>
      <c r="J6" s="141"/>
      <c r="K6" s="58"/>
      <c r="L6" s="129"/>
    </row>
    <row r="7" spans="1:15" ht="12" customHeight="1" x14ac:dyDescent="0.2">
      <c r="A7" s="2"/>
      <c r="B7" s="142"/>
      <c r="C7" s="143"/>
      <c r="D7" s="122"/>
      <c r="E7" s="122"/>
      <c r="F7" s="144"/>
      <c r="G7" s="181"/>
      <c r="H7" s="182"/>
      <c r="I7" s="146"/>
      <c r="J7" s="119"/>
      <c r="K7" s="122"/>
      <c r="L7" s="123"/>
    </row>
    <row r="8" spans="1:15" ht="12" customHeight="1" x14ac:dyDescent="0.2">
      <c r="A8" s="2"/>
      <c r="B8" s="49">
        <v>1</v>
      </c>
      <c r="C8" s="670" t="str">
        <f>'明細書１号-１'!C6</f>
        <v>守山市輸送センターの設置・運営</v>
      </c>
      <c r="D8" s="671"/>
      <c r="E8" s="671"/>
      <c r="F8" s="672"/>
      <c r="G8" s="183">
        <v>1</v>
      </c>
      <c r="H8" s="184" t="s">
        <v>10</v>
      </c>
      <c r="I8" s="116">
        <f>'明細書１号-１'!L40</f>
        <v>0</v>
      </c>
      <c r="J8" s="117">
        <f>ROUNDDOWN(G8*I8,0)</f>
        <v>0</v>
      </c>
      <c r="K8" s="58" t="s">
        <v>405</v>
      </c>
      <c r="L8" s="61"/>
    </row>
    <row r="9" spans="1:15" ht="12" customHeight="1" x14ac:dyDescent="0.2">
      <c r="A9" s="2"/>
      <c r="B9" s="142"/>
      <c r="C9" s="147"/>
      <c r="D9" s="40"/>
      <c r="E9" s="40"/>
      <c r="F9" s="148"/>
      <c r="G9" s="185"/>
      <c r="H9" s="186"/>
      <c r="I9" s="118"/>
      <c r="J9" s="119"/>
      <c r="K9" s="122"/>
      <c r="L9" s="56"/>
    </row>
    <row r="10" spans="1:15" ht="12" customHeight="1" x14ac:dyDescent="0.2">
      <c r="A10" s="2"/>
      <c r="B10" s="49">
        <v>2</v>
      </c>
      <c r="C10" s="670" t="str">
        <f>'明細書１号-２'!C6</f>
        <v>輸送交通計画等の精査・修正</v>
      </c>
      <c r="D10" s="671"/>
      <c r="E10" s="671"/>
      <c r="F10" s="672"/>
      <c r="G10" s="183">
        <v>1</v>
      </c>
      <c r="H10" s="184" t="s">
        <v>10</v>
      </c>
      <c r="I10" s="116">
        <f>'明細書１号-２'!L40</f>
        <v>0</v>
      </c>
      <c r="J10" s="117">
        <f>ROUNDDOWN(G10*I10,0)</f>
        <v>0</v>
      </c>
      <c r="K10" s="58" t="s">
        <v>406</v>
      </c>
      <c r="L10" s="61"/>
    </row>
    <row r="11" spans="1:15" ht="12" customHeight="1" x14ac:dyDescent="0.2">
      <c r="A11" s="2"/>
      <c r="B11" s="142"/>
      <c r="C11" s="45"/>
      <c r="D11" s="38"/>
      <c r="E11" s="38"/>
      <c r="F11" s="152"/>
      <c r="G11" s="185"/>
      <c r="H11" s="186"/>
      <c r="I11" s="118"/>
      <c r="J11" s="119"/>
      <c r="K11" s="122"/>
      <c r="L11" s="124"/>
    </row>
    <row r="12" spans="1:15" ht="12" customHeight="1" x14ac:dyDescent="0.2">
      <c r="A12" s="2"/>
      <c r="B12" s="49">
        <v>3</v>
      </c>
      <c r="C12" s="670" t="str">
        <f>'明細書１号-３'!C6</f>
        <v>来会意向調査の実施・集計・分析</v>
      </c>
      <c r="D12" s="671"/>
      <c r="E12" s="671"/>
      <c r="F12" s="672"/>
      <c r="G12" s="183">
        <v>1</v>
      </c>
      <c r="H12" s="184" t="s">
        <v>10</v>
      </c>
      <c r="I12" s="116">
        <f>'明細書１号-３'!L40</f>
        <v>0</v>
      </c>
      <c r="J12" s="117">
        <f>ROUNDDOWN(G12*I12,0)</f>
        <v>0</v>
      </c>
      <c r="K12" s="58" t="s">
        <v>407</v>
      </c>
      <c r="L12" s="61"/>
    </row>
    <row r="13" spans="1:15" ht="12" customHeight="1" x14ac:dyDescent="0.2">
      <c r="A13" s="2"/>
      <c r="B13" s="142"/>
      <c r="C13" s="147"/>
      <c r="D13" s="40"/>
      <c r="E13" s="40"/>
      <c r="F13" s="148"/>
      <c r="G13" s="187"/>
      <c r="H13" s="188"/>
      <c r="I13" s="118"/>
      <c r="J13" s="119"/>
      <c r="K13" s="122"/>
      <c r="L13" s="56"/>
    </row>
    <row r="14" spans="1:15" ht="12" customHeight="1" x14ac:dyDescent="0.2">
      <c r="A14" s="2"/>
      <c r="B14" s="49">
        <v>4</v>
      </c>
      <c r="C14" s="670" t="str">
        <f>'明細書１号-４'!C6</f>
        <v>計画バス輸送に関する業務の実施</v>
      </c>
      <c r="D14" s="671"/>
      <c r="E14" s="671"/>
      <c r="F14" s="672"/>
      <c r="G14" s="183">
        <v>1</v>
      </c>
      <c r="H14" s="184" t="s">
        <v>10</v>
      </c>
      <c r="I14" s="116">
        <f>'明細書１号-４'!L40</f>
        <v>0</v>
      </c>
      <c r="J14" s="117">
        <f>ROUNDDOWN(G14*I14,0)</f>
        <v>0</v>
      </c>
      <c r="K14" s="58" t="s">
        <v>408</v>
      </c>
      <c r="L14" s="61"/>
    </row>
    <row r="15" spans="1:15" ht="12" customHeight="1" x14ac:dyDescent="0.2">
      <c r="A15" s="2"/>
      <c r="B15" s="142"/>
      <c r="C15" s="45"/>
      <c r="D15" s="38"/>
      <c r="E15" s="38"/>
      <c r="F15" s="152"/>
      <c r="G15" s="189"/>
      <c r="H15" s="188"/>
      <c r="I15" s="118"/>
      <c r="J15" s="119"/>
      <c r="K15" s="122"/>
      <c r="L15" s="56"/>
    </row>
    <row r="16" spans="1:15" ht="12" customHeight="1" x14ac:dyDescent="0.2">
      <c r="A16" s="2"/>
      <c r="B16" s="49">
        <v>5</v>
      </c>
      <c r="C16" s="670" t="s">
        <v>229</v>
      </c>
      <c r="D16" s="671"/>
      <c r="E16" s="671"/>
      <c r="F16" s="672"/>
      <c r="G16" s="183">
        <v>1</v>
      </c>
      <c r="H16" s="184" t="s">
        <v>10</v>
      </c>
      <c r="I16" s="116">
        <f>'明細書１号-５'!L40</f>
        <v>0</v>
      </c>
      <c r="J16" s="117">
        <f>ROUNDDOWN(G16*I16,0)</f>
        <v>0</v>
      </c>
      <c r="K16" s="58" t="s">
        <v>409</v>
      </c>
      <c r="L16" s="61"/>
    </row>
    <row r="17" spans="1:12" ht="12" customHeight="1" x14ac:dyDescent="0.2">
      <c r="A17" s="2"/>
      <c r="B17" s="142"/>
      <c r="C17" s="147"/>
      <c r="D17" s="40"/>
      <c r="E17" s="40"/>
      <c r="F17" s="148"/>
      <c r="G17" s="189"/>
      <c r="H17" s="188"/>
      <c r="I17" s="118"/>
      <c r="J17" s="119"/>
      <c r="K17" s="122"/>
      <c r="L17" s="56"/>
    </row>
    <row r="18" spans="1:12" ht="12" customHeight="1" x14ac:dyDescent="0.2">
      <c r="A18" s="2"/>
      <c r="B18" s="49">
        <v>6</v>
      </c>
      <c r="C18" s="670" t="s">
        <v>48</v>
      </c>
      <c r="D18" s="671"/>
      <c r="E18" s="671"/>
      <c r="F18" s="672"/>
      <c r="G18" s="183">
        <v>1</v>
      </c>
      <c r="H18" s="184" t="s">
        <v>10</v>
      </c>
      <c r="I18" s="116">
        <f>'明細書１号-６'!L40</f>
        <v>0</v>
      </c>
      <c r="J18" s="117">
        <f>ROUNDDOWN(G18*I18,0)</f>
        <v>0</v>
      </c>
      <c r="K18" s="58" t="s">
        <v>410</v>
      </c>
      <c r="L18" s="128"/>
    </row>
    <row r="19" spans="1:12" ht="12" customHeight="1" x14ac:dyDescent="0.2">
      <c r="A19" s="2"/>
      <c r="B19" s="142"/>
      <c r="C19" s="45"/>
      <c r="D19" s="38"/>
      <c r="E19" s="38"/>
      <c r="F19" s="152"/>
      <c r="G19" s="189"/>
      <c r="H19" s="188"/>
      <c r="I19" s="118"/>
      <c r="J19" s="119"/>
      <c r="K19" s="122"/>
      <c r="L19" s="126"/>
    </row>
    <row r="20" spans="1:12" ht="12" customHeight="1" x14ac:dyDescent="0.2">
      <c r="A20" s="2"/>
      <c r="B20" s="49">
        <v>7</v>
      </c>
      <c r="C20" s="670" t="s">
        <v>230</v>
      </c>
      <c r="D20" s="671"/>
      <c r="E20" s="671"/>
      <c r="F20" s="672"/>
      <c r="G20" s="183">
        <v>1</v>
      </c>
      <c r="H20" s="184" t="s">
        <v>10</v>
      </c>
      <c r="I20" s="116">
        <f ca="1">'明細書１号-７'!L40</f>
        <v>0</v>
      </c>
      <c r="J20" s="117">
        <f ca="1">ROUNDDOWN(G20*I20,0)</f>
        <v>0</v>
      </c>
      <c r="K20" s="58" t="s">
        <v>411</v>
      </c>
      <c r="L20" s="191"/>
    </row>
    <row r="21" spans="1:12" ht="12" customHeight="1" x14ac:dyDescent="0.2">
      <c r="A21" s="2"/>
      <c r="B21" s="142"/>
      <c r="C21" s="147"/>
      <c r="D21" s="40"/>
      <c r="E21" s="40"/>
      <c r="F21" s="148"/>
      <c r="G21" s="189"/>
      <c r="H21" s="188"/>
      <c r="I21" s="118"/>
      <c r="J21" s="119"/>
      <c r="K21" s="122"/>
      <c r="L21" s="128"/>
    </row>
    <row r="22" spans="1:12" ht="12" customHeight="1" x14ac:dyDescent="0.2">
      <c r="A22" s="2"/>
      <c r="B22" s="49">
        <v>8</v>
      </c>
      <c r="C22" s="670" t="s">
        <v>82</v>
      </c>
      <c r="D22" s="671"/>
      <c r="E22" s="671"/>
      <c r="F22" s="672"/>
      <c r="G22" s="183">
        <v>1</v>
      </c>
      <c r="H22" s="184" t="s">
        <v>10</v>
      </c>
      <c r="I22" s="116">
        <f>'明細書１号-８'!L40</f>
        <v>0</v>
      </c>
      <c r="J22" s="117">
        <f>ROUNDDOWN(G22*I22,0)</f>
        <v>0</v>
      </c>
      <c r="K22" s="58" t="s">
        <v>412</v>
      </c>
      <c r="L22" s="61"/>
    </row>
    <row r="23" spans="1:12" ht="12" customHeight="1" x14ac:dyDescent="0.2">
      <c r="A23" s="2"/>
      <c r="B23" s="142"/>
      <c r="C23" s="52"/>
      <c r="D23" s="53"/>
      <c r="E23" s="53"/>
      <c r="F23" s="54"/>
      <c r="G23" s="189"/>
      <c r="H23" s="188"/>
      <c r="I23" s="118"/>
      <c r="J23" s="119"/>
      <c r="K23" s="122"/>
      <c r="L23" s="56"/>
    </row>
    <row r="24" spans="1:12" ht="12" customHeight="1" x14ac:dyDescent="0.2">
      <c r="A24" s="2"/>
      <c r="B24" s="49">
        <v>9</v>
      </c>
      <c r="C24" s="138" t="s">
        <v>232</v>
      </c>
      <c r="D24" s="58"/>
      <c r="E24" s="58"/>
      <c r="F24" s="59"/>
      <c r="G24" s="183">
        <v>1</v>
      </c>
      <c r="H24" s="184" t="s">
        <v>10</v>
      </c>
      <c r="I24" s="116">
        <f>'明細書１号-９'!L40</f>
        <v>0</v>
      </c>
      <c r="J24" s="117">
        <f>ROUNDDOWN(G24*I24,0)</f>
        <v>0</v>
      </c>
      <c r="K24" s="58" t="s">
        <v>413</v>
      </c>
      <c r="L24" s="129"/>
    </row>
    <row r="25" spans="1:12" ht="12" customHeight="1" x14ac:dyDescent="0.2">
      <c r="A25" s="2"/>
      <c r="B25" s="142"/>
      <c r="C25" s="52"/>
      <c r="D25" s="53"/>
      <c r="E25" s="53"/>
      <c r="F25" s="54"/>
      <c r="G25" s="189"/>
      <c r="H25" s="188"/>
      <c r="I25" s="118"/>
      <c r="J25" s="119"/>
      <c r="K25" s="122"/>
      <c r="L25" s="56"/>
    </row>
    <row r="26" spans="1:12" ht="12" customHeight="1" x14ac:dyDescent="0.2">
      <c r="A26" s="2"/>
      <c r="B26" s="49">
        <v>10</v>
      </c>
      <c r="C26" s="138" t="s">
        <v>233</v>
      </c>
      <c r="D26" s="58"/>
      <c r="E26" s="58"/>
      <c r="F26" s="59"/>
      <c r="G26" s="183">
        <v>1</v>
      </c>
      <c r="H26" s="184" t="s">
        <v>10</v>
      </c>
      <c r="I26" s="116">
        <f>'明細書１号-10'!L40</f>
        <v>0</v>
      </c>
      <c r="J26" s="117">
        <f>ROUNDDOWN(G26*I26,0)</f>
        <v>0</v>
      </c>
      <c r="K26" s="58" t="s">
        <v>414</v>
      </c>
      <c r="L26" s="61"/>
    </row>
    <row r="27" spans="1:12" ht="12" customHeight="1" x14ac:dyDescent="0.2">
      <c r="A27" s="2"/>
      <c r="B27" s="142"/>
      <c r="C27" s="157"/>
      <c r="D27" s="53"/>
      <c r="E27" s="53"/>
      <c r="F27" s="54"/>
      <c r="G27" s="189"/>
      <c r="H27" s="188"/>
      <c r="I27" s="120"/>
      <c r="J27" s="119"/>
      <c r="K27" s="122"/>
      <c r="L27" s="56"/>
    </row>
    <row r="28" spans="1:12" ht="12" customHeight="1" x14ac:dyDescent="0.2">
      <c r="A28" s="2"/>
      <c r="B28" s="49">
        <v>11</v>
      </c>
      <c r="C28" s="138" t="s">
        <v>234</v>
      </c>
      <c r="D28" s="58"/>
      <c r="E28" s="58"/>
      <c r="F28" s="59"/>
      <c r="G28" s="183">
        <v>1</v>
      </c>
      <c r="H28" s="184" t="s">
        <v>10</v>
      </c>
      <c r="I28" s="116">
        <f>'明細書１号-11'!L40</f>
        <v>0</v>
      </c>
      <c r="J28" s="117">
        <f>ROUNDDOWN(G28*I28,0)</f>
        <v>0</v>
      </c>
      <c r="K28" s="58" t="s">
        <v>415</v>
      </c>
      <c r="L28" s="61"/>
    </row>
    <row r="29" spans="1:12" ht="12" customHeight="1" x14ac:dyDescent="0.2">
      <c r="A29" s="2"/>
      <c r="B29" s="142"/>
      <c r="C29" s="157"/>
      <c r="D29" s="53"/>
      <c r="E29" s="53"/>
      <c r="F29" s="54"/>
      <c r="G29" s="189"/>
      <c r="H29" s="188"/>
      <c r="I29" s="120"/>
      <c r="J29" s="119"/>
      <c r="K29" s="122"/>
      <c r="L29" s="56"/>
    </row>
    <row r="30" spans="1:12" ht="12" customHeight="1" x14ac:dyDescent="0.2">
      <c r="A30" s="2"/>
      <c r="B30" s="49">
        <v>12</v>
      </c>
      <c r="C30" s="138" t="s">
        <v>235</v>
      </c>
      <c r="D30" s="58"/>
      <c r="E30" s="58"/>
      <c r="F30" s="59"/>
      <c r="G30" s="183">
        <v>1</v>
      </c>
      <c r="H30" s="184" t="s">
        <v>10</v>
      </c>
      <c r="I30" s="116">
        <f>'明細書１号-12'!L40</f>
        <v>0</v>
      </c>
      <c r="J30" s="117">
        <f>ROUNDDOWN(G30*I30,0)</f>
        <v>0</v>
      </c>
      <c r="K30" s="58" t="s">
        <v>416</v>
      </c>
      <c r="L30" s="61"/>
    </row>
    <row r="31" spans="1:12" ht="12" customHeight="1" x14ac:dyDescent="0.2">
      <c r="A31" s="2"/>
      <c r="B31" s="142"/>
      <c r="C31" s="157"/>
      <c r="D31" s="53"/>
      <c r="E31" s="53"/>
      <c r="F31" s="54"/>
      <c r="G31" s="189"/>
      <c r="H31" s="188"/>
      <c r="I31" s="120"/>
      <c r="J31" s="119"/>
      <c r="K31" s="122"/>
      <c r="L31" s="56"/>
    </row>
    <row r="32" spans="1:12" ht="12" customHeight="1" x14ac:dyDescent="0.2">
      <c r="A32" s="2"/>
      <c r="B32" s="49">
        <v>13</v>
      </c>
      <c r="C32" s="138" t="s">
        <v>236</v>
      </c>
      <c r="D32" s="58"/>
      <c r="E32" s="58"/>
      <c r="F32" s="59"/>
      <c r="G32" s="183">
        <v>1</v>
      </c>
      <c r="H32" s="184" t="s">
        <v>10</v>
      </c>
      <c r="I32" s="116">
        <f>'明細書１号-13'!L40</f>
        <v>0</v>
      </c>
      <c r="J32" s="117">
        <f>ROUNDDOWN(G32*I32,0)</f>
        <v>0</v>
      </c>
      <c r="K32" s="58" t="s">
        <v>417</v>
      </c>
      <c r="L32" s="61"/>
    </row>
    <row r="33" spans="1:12" ht="12" customHeight="1" x14ac:dyDescent="0.2">
      <c r="A33" s="2"/>
      <c r="B33" s="142"/>
      <c r="C33" s="157"/>
      <c r="D33" s="53"/>
      <c r="E33" s="53"/>
      <c r="F33" s="54"/>
      <c r="G33" s="189"/>
      <c r="H33" s="188"/>
      <c r="I33" s="120"/>
      <c r="J33" s="119"/>
      <c r="K33" s="122"/>
      <c r="L33" s="56"/>
    </row>
    <row r="34" spans="1:12" ht="12" customHeight="1" x14ac:dyDescent="0.2">
      <c r="A34" s="2"/>
      <c r="B34" s="49">
        <v>14</v>
      </c>
      <c r="C34" s="138" t="s">
        <v>237</v>
      </c>
      <c r="D34" s="58"/>
      <c r="E34" s="58"/>
      <c r="F34" s="59"/>
      <c r="G34" s="183">
        <v>1</v>
      </c>
      <c r="H34" s="184" t="s">
        <v>10</v>
      </c>
      <c r="I34" s="116">
        <f>'明細書１号-14'!L40</f>
        <v>0</v>
      </c>
      <c r="J34" s="117">
        <f>ROUNDDOWN(G34*I34,0)</f>
        <v>0</v>
      </c>
      <c r="K34" s="58" t="s">
        <v>418</v>
      </c>
      <c r="L34" s="61"/>
    </row>
    <row r="35" spans="1:12" ht="12" customHeight="1" x14ac:dyDescent="0.2">
      <c r="A35" s="2"/>
      <c r="B35" s="142"/>
      <c r="C35" s="157"/>
      <c r="D35" s="53"/>
      <c r="E35" s="53"/>
      <c r="F35" s="54"/>
      <c r="G35" s="189"/>
      <c r="H35" s="188"/>
      <c r="I35" s="120"/>
      <c r="J35" s="119"/>
      <c r="K35" s="53"/>
      <c r="L35" s="56"/>
    </row>
    <row r="36" spans="1:12" ht="12" customHeight="1" x14ac:dyDescent="0.2">
      <c r="A36" s="2"/>
      <c r="B36" s="49"/>
      <c r="C36" s="138"/>
      <c r="D36" s="58"/>
      <c r="E36" s="58"/>
      <c r="F36" s="59"/>
      <c r="G36" s="183"/>
      <c r="H36" s="184"/>
      <c r="I36" s="116"/>
      <c r="J36" s="117">
        <f>ROUNDDOWN(G36*I36,0)</f>
        <v>0</v>
      </c>
      <c r="K36" s="58"/>
      <c r="L36" s="61"/>
    </row>
    <row r="37" spans="1:12" ht="12" customHeight="1" x14ac:dyDescent="0.2">
      <c r="A37" s="2"/>
      <c r="B37" s="62"/>
      <c r="C37" s="157"/>
      <c r="D37" s="53"/>
      <c r="E37" s="53"/>
      <c r="F37" s="54"/>
      <c r="G37" s="192"/>
      <c r="H37" s="186"/>
      <c r="I37" s="120"/>
      <c r="J37" s="121">
        <f>INT(J29*0.9*0.58)</f>
        <v>0</v>
      </c>
      <c r="K37" s="53"/>
      <c r="L37" s="56"/>
    </row>
    <row r="38" spans="1:12" ht="12" customHeight="1" x14ac:dyDescent="0.2">
      <c r="A38" s="2"/>
      <c r="B38" s="49"/>
      <c r="C38" s="138"/>
      <c r="D38" s="58"/>
      <c r="E38" s="161"/>
      <c r="F38" s="59"/>
      <c r="G38" s="193"/>
      <c r="H38" s="194"/>
      <c r="I38" s="116"/>
      <c r="J38" s="117"/>
      <c r="K38" s="138"/>
      <c r="L38" s="61"/>
    </row>
    <row r="39" spans="1:12" ht="12" customHeight="1" x14ac:dyDescent="0.2">
      <c r="A39" s="2"/>
      <c r="B39" s="142"/>
      <c r="C39" s="143"/>
      <c r="D39" s="122"/>
      <c r="E39" s="122"/>
      <c r="F39" s="144"/>
      <c r="G39" s="195"/>
      <c r="H39" s="186"/>
      <c r="I39" s="164"/>
      <c r="J39" s="165"/>
      <c r="K39" s="122"/>
      <c r="L39" s="123"/>
    </row>
    <row r="40" spans="1:12" ht="12" customHeight="1" x14ac:dyDescent="0.2">
      <c r="A40" s="2"/>
      <c r="B40" s="166"/>
      <c r="C40" s="167" t="s">
        <v>11</v>
      </c>
      <c r="D40" s="168"/>
      <c r="E40" s="168"/>
      <c r="F40" s="169"/>
      <c r="G40" s="196"/>
      <c r="H40" s="197"/>
      <c r="I40" s="172"/>
      <c r="J40" s="173">
        <f ca="1">SUM(J7:J39)</f>
        <v>0</v>
      </c>
      <c r="K40" s="168"/>
      <c r="L40" s="174"/>
    </row>
    <row r="41" spans="1:12" ht="12" customHeight="1" x14ac:dyDescent="0.2">
      <c r="B41" s="175"/>
      <c r="C41" s="175"/>
      <c r="D41" s="175"/>
      <c r="E41" s="175"/>
      <c r="F41" s="175"/>
      <c r="G41" s="669"/>
      <c r="H41" s="669"/>
      <c r="I41" s="258"/>
      <c r="J41" s="258"/>
      <c r="K41" s="175"/>
      <c r="L41" s="176"/>
    </row>
  </sheetData>
  <dataConsolidate/>
  <mergeCells count="13">
    <mergeCell ref="G2:L3"/>
    <mergeCell ref="G41:H41"/>
    <mergeCell ref="C4:F4"/>
    <mergeCell ref="D2:F3"/>
    <mergeCell ref="C10:F10"/>
    <mergeCell ref="C8:F8"/>
    <mergeCell ref="C12:F12"/>
    <mergeCell ref="C18:F18"/>
    <mergeCell ref="C14:F14"/>
    <mergeCell ref="C16:F16"/>
    <mergeCell ref="C20:F20"/>
    <mergeCell ref="C22:F22"/>
    <mergeCell ref="K4:L4"/>
  </mergeCells>
  <phoneticPr fontId="2"/>
  <pageMargins left="0.70866141732283472" right="0.70866141732283472" top="0.98425196850393704" bottom="0.59055118110236227" header="0.51181102362204722" footer="0.31496062992125984"/>
  <pageSetup paperSize="9" orientation="landscape" useFirstPageNumber="1" horizontalDpi="4294967293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B6EA7-7CCA-FA4D-A7FA-59E689CAEB35}">
  <dimension ref="A2:O41"/>
  <sheetViews>
    <sheetView view="pageBreakPreview" zoomScale="115" zoomScaleNormal="100" zoomScaleSheetLayoutView="115" workbookViewId="0">
      <selection activeCell="K10" sqref="K10"/>
    </sheetView>
  </sheetViews>
  <sheetFormatPr defaultColWidth="9" defaultRowHeight="12" customHeight="1" x14ac:dyDescent="0.2"/>
  <cols>
    <col min="1" max="1" width="3.33203125" style="1" customWidth="1"/>
    <col min="2" max="2" width="5.33203125" style="1" customWidth="1"/>
    <col min="3" max="6" width="11.6640625" style="1" customWidth="1"/>
    <col min="7" max="8" width="6.6640625" style="35" customWidth="1"/>
    <col min="9" max="10" width="6.6640625" style="114" customWidth="1"/>
    <col min="11" max="11" width="14.33203125" style="1" bestFit="1" customWidth="1"/>
    <col min="12" max="12" width="13.6640625" style="1" customWidth="1"/>
    <col min="13" max="13" width="15.109375" style="1" customWidth="1"/>
    <col min="14" max="14" width="14.44140625" style="1" customWidth="1"/>
    <col min="15" max="15" width="2.33203125" style="1" customWidth="1"/>
    <col min="16" max="16384" width="9" style="1"/>
  </cols>
  <sheetData>
    <row r="2" spans="1:15" ht="12" customHeight="1" x14ac:dyDescent="0.2">
      <c r="B2" s="20"/>
      <c r="C2" s="21"/>
      <c r="D2" s="649" t="s">
        <v>310</v>
      </c>
      <c r="E2" s="649"/>
      <c r="F2" s="649"/>
      <c r="G2" s="667" t="s">
        <v>298</v>
      </c>
      <c r="H2" s="667"/>
      <c r="I2" s="667"/>
      <c r="J2" s="667"/>
      <c r="K2" s="667"/>
      <c r="L2" s="667"/>
      <c r="M2" s="667"/>
      <c r="N2" s="667"/>
      <c r="O2" s="37"/>
    </row>
    <row r="3" spans="1:15" ht="12" customHeight="1" x14ac:dyDescent="0.2">
      <c r="A3" s="2"/>
      <c r="B3" s="22"/>
      <c r="C3" s="21"/>
      <c r="D3" s="650"/>
      <c r="E3" s="650"/>
      <c r="F3" s="650"/>
      <c r="G3" s="668"/>
      <c r="H3" s="668"/>
      <c r="I3" s="668"/>
      <c r="J3" s="668"/>
      <c r="K3" s="668"/>
      <c r="L3" s="668"/>
      <c r="M3" s="668"/>
      <c r="N3" s="668"/>
      <c r="O3" s="37"/>
    </row>
    <row r="4" spans="1:15" s="2" customFormat="1" ht="20.25" customHeight="1" x14ac:dyDescent="0.2">
      <c r="A4" s="3"/>
      <c r="B4" s="18" t="s">
        <v>0</v>
      </c>
      <c r="C4" s="651" t="s">
        <v>1</v>
      </c>
      <c r="D4" s="652"/>
      <c r="E4" s="652"/>
      <c r="F4" s="653"/>
      <c r="G4" s="674" t="s">
        <v>250</v>
      </c>
      <c r="H4" s="675"/>
      <c r="I4" s="676" t="s">
        <v>34</v>
      </c>
      <c r="J4" s="677"/>
      <c r="K4" s="9" t="s">
        <v>4</v>
      </c>
      <c r="L4" s="10" t="s">
        <v>5</v>
      </c>
      <c r="M4" s="652" t="s">
        <v>6</v>
      </c>
      <c r="N4" s="654"/>
    </row>
    <row r="5" spans="1:15" ht="12" customHeight="1" x14ac:dyDescent="0.2">
      <c r="A5" s="3"/>
      <c r="B5" s="130"/>
      <c r="C5" s="131"/>
      <c r="D5" s="132"/>
      <c r="E5" s="132"/>
      <c r="F5" s="133"/>
      <c r="G5" s="134"/>
      <c r="H5" s="134"/>
      <c r="I5" s="289"/>
      <c r="J5" s="290"/>
      <c r="K5" s="135"/>
      <c r="L5" s="136"/>
      <c r="M5" s="8"/>
      <c r="N5" s="34"/>
    </row>
    <row r="6" spans="1:15" ht="12" customHeight="1" x14ac:dyDescent="0.2">
      <c r="A6" s="2"/>
      <c r="B6" s="49"/>
      <c r="C6" s="138" t="s">
        <v>299</v>
      </c>
      <c r="D6" s="58"/>
      <c r="E6" s="58"/>
      <c r="F6" s="59"/>
      <c r="G6" s="139"/>
      <c r="H6" s="139"/>
      <c r="I6" s="291"/>
      <c r="J6" s="292"/>
      <c r="K6" s="140"/>
      <c r="L6" s="141"/>
      <c r="M6" s="15"/>
      <c r="N6" s="19"/>
    </row>
    <row r="7" spans="1:15" ht="12" customHeight="1" x14ac:dyDescent="0.2">
      <c r="A7" s="2"/>
      <c r="B7" s="142"/>
      <c r="C7" s="691"/>
      <c r="D7" s="692"/>
      <c r="E7" s="692"/>
      <c r="F7" s="693"/>
      <c r="G7" s="145"/>
      <c r="H7" s="145"/>
      <c r="I7" s="325"/>
      <c r="J7" s="326"/>
      <c r="K7" s="146"/>
      <c r="L7" s="119"/>
      <c r="M7" s="122"/>
      <c r="N7" s="123"/>
    </row>
    <row r="8" spans="1:15" ht="12" customHeight="1" x14ac:dyDescent="0.2">
      <c r="A8" s="2"/>
      <c r="B8" s="49">
        <v>1</v>
      </c>
      <c r="C8" s="670" t="str">
        <f>'明細書３号-１-１'!C6</f>
        <v>弁当申込のとりまとめおよび受注管理</v>
      </c>
      <c r="D8" s="671"/>
      <c r="E8" s="671"/>
      <c r="F8" s="672"/>
      <c r="G8" s="50">
        <v>1</v>
      </c>
      <c r="H8" s="51" t="s">
        <v>10</v>
      </c>
      <c r="I8" s="323">
        <v>1</v>
      </c>
      <c r="J8" s="324" t="s">
        <v>10</v>
      </c>
      <c r="K8" s="116">
        <f>'明細書３号-１-１'!L40</f>
        <v>0</v>
      </c>
      <c r="L8" s="117">
        <f>ROUNDDOWN(G8*I8*K8,0)</f>
        <v>0</v>
      </c>
      <c r="M8" s="658" t="s">
        <v>430</v>
      </c>
      <c r="N8" s="679"/>
    </row>
    <row r="9" spans="1:15" ht="12" customHeight="1" x14ac:dyDescent="0.2">
      <c r="A9" s="2"/>
      <c r="B9" s="142"/>
      <c r="C9" s="147"/>
      <c r="D9" s="40"/>
      <c r="E9" s="40"/>
      <c r="F9" s="148"/>
      <c r="G9" s="145"/>
      <c r="H9" s="145"/>
      <c r="I9" s="325"/>
      <c r="J9" s="326"/>
      <c r="K9" s="118"/>
      <c r="L9" s="119"/>
      <c r="M9" s="53"/>
      <c r="N9" s="56"/>
    </row>
    <row r="10" spans="1:15" ht="12" customHeight="1" x14ac:dyDescent="0.2">
      <c r="A10" s="2"/>
      <c r="B10" s="49">
        <v>2</v>
      </c>
      <c r="C10" s="670" t="str">
        <f>'明細書３号-１-２'!C6</f>
        <v>弁当調製施設との調整</v>
      </c>
      <c r="D10" s="671"/>
      <c r="E10" s="671"/>
      <c r="F10" s="672"/>
      <c r="G10" s="50">
        <v>1</v>
      </c>
      <c r="H10" s="51" t="s">
        <v>10</v>
      </c>
      <c r="I10" s="323">
        <v>1</v>
      </c>
      <c r="J10" s="324" t="s">
        <v>10</v>
      </c>
      <c r="K10" s="116">
        <f>'明細書３号-１-２'!L40</f>
        <v>0</v>
      </c>
      <c r="L10" s="117">
        <f>ROUNDDOWN(G10*I10*K10,0)</f>
        <v>0</v>
      </c>
      <c r="M10" s="108" t="s">
        <v>431</v>
      </c>
      <c r="N10" s="46"/>
    </row>
    <row r="11" spans="1:15" ht="12" customHeight="1" x14ac:dyDescent="0.2">
      <c r="A11" s="2"/>
      <c r="B11" s="142"/>
      <c r="C11" s="45"/>
      <c r="D11" s="38"/>
      <c r="E11" s="38"/>
      <c r="F11" s="152"/>
      <c r="G11" s="145"/>
      <c r="H11" s="145"/>
      <c r="I11" s="325"/>
      <c r="J11" s="326"/>
      <c r="K11" s="118"/>
      <c r="L11" s="119"/>
      <c r="M11" s="53"/>
      <c r="N11" s="124"/>
    </row>
    <row r="12" spans="1:15" ht="12" customHeight="1" x14ac:dyDescent="0.2">
      <c r="A12" s="2"/>
      <c r="B12" s="49">
        <v>3</v>
      </c>
      <c r="C12" s="670" t="str">
        <f>'明細書３号-１-３'!C6</f>
        <v>弁当発注</v>
      </c>
      <c r="D12" s="671"/>
      <c r="E12" s="671"/>
      <c r="F12" s="672"/>
      <c r="G12" s="50">
        <v>1</v>
      </c>
      <c r="H12" s="51" t="s">
        <v>10</v>
      </c>
      <c r="I12" s="323">
        <v>1</v>
      </c>
      <c r="J12" s="324" t="s">
        <v>10</v>
      </c>
      <c r="K12" s="116">
        <f>'明細書３号-１-３'!L40</f>
        <v>0</v>
      </c>
      <c r="L12" s="117">
        <f>ROUNDDOWN(G12*I12*K12,0)</f>
        <v>0</v>
      </c>
      <c r="M12" s="58" t="s">
        <v>432</v>
      </c>
      <c r="N12" s="61"/>
    </row>
    <row r="13" spans="1:15" ht="12" customHeight="1" x14ac:dyDescent="0.2">
      <c r="A13" s="2"/>
      <c r="B13" s="142"/>
      <c r="C13" s="147"/>
      <c r="D13" s="40"/>
      <c r="E13" s="40"/>
      <c r="F13" s="148"/>
      <c r="G13" s="145"/>
      <c r="H13" s="145"/>
      <c r="I13" s="325"/>
      <c r="J13" s="326"/>
      <c r="K13" s="118"/>
      <c r="L13" s="119"/>
      <c r="M13" s="53"/>
      <c r="N13" s="56"/>
    </row>
    <row r="14" spans="1:15" ht="12" customHeight="1" x14ac:dyDescent="0.2">
      <c r="A14" s="2"/>
      <c r="B14" s="49">
        <v>4</v>
      </c>
      <c r="C14" s="670" t="str">
        <f>'明細書３号-１-４'!C6</f>
        <v>配達管理・弁当引換管理</v>
      </c>
      <c r="D14" s="671"/>
      <c r="E14" s="671"/>
      <c r="F14" s="672"/>
      <c r="G14" s="50">
        <v>1</v>
      </c>
      <c r="H14" s="51" t="s">
        <v>10</v>
      </c>
      <c r="I14" s="323">
        <v>1</v>
      </c>
      <c r="J14" s="324" t="s">
        <v>10</v>
      </c>
      <c r="K14" s="116">
        <f>'明細書３号-１-４'!L40</f>
        <v>0</v>
      </c>
      <c r="L14" s="117">
        <f>ROUNDDOWN(G14*I14*K14,0)</f>
        <v>0</v>
      </c>
      <c r="M14" s="58" t="s">
        <v>433</v>
      </c>
      <c r="N14" s="61"/>
    </row>
    <row r="15" spans="1:15" ht="12" customHeight="1" x14ac:dyDescent="0.2">
      <c r="A15" s="2"/>
      <c r="B15" s="142"/>
      <c r="C15" s="45"/>
      <c r="D15" s="38"/>
      <c r="E15" s="38"/>
      <c r="F15" s="152"/>
      <c r="G15" s="145"/>
      <c r="H15" s="145"/>
      <c r="I15" s="325"/>
      <c r="J15" s="326"/>
      <c r="K15" s="118"/>
      <c r="L15" s="119"/>
      <c r="M15" s="53"/>
      <c r="N15" s="56"/>
    </row>
    <row r="16" spans="1:15" ht="12" customHeight="1" x14ac:dyDescent="0.2">
      <c r="A16" s="2"/>
      <c r="B16" s="49">
        <v>5</v>
      </c>
      <c r="C16" s="670" t="str">
        <f>'明細書３号-１-５'!C6</f>
        <v>代金の徴収・精算</v>
      </c>
      <c r="D16" s="671"/>
      <c r="E16" s="671"/>
      <c r="F16" s="672"/>
      <c r="G16" s="50">
        <v>1</v>
      </c>
      <c r="H16" s="51" t="s">
        <v>10</v>
      </c>
      <c r="I16" s="323">
        <v>1</v>
      </c>
      <c r="J16" s="324" t="s">
        <v>10</v>
      </c>
      <c r="K16" s="116">
        <f>'明細書３号-１-５'!L40</f>
        <v>0</v>
      </c>
      <c r="L16" s="117">
        <f>ROUNDDOWN(G16*I16*K16,0)</f>
        <v>0</v>
      </c>
      <c r="M16" s="670" t="s">
        <v>434</v>
      </c>
      <c r="N16" s="678"/>
    </row>
    <row r="17" spans="1:14" ht="12" customHeight="1" x14ac:dyDescent="0.2">
      <c r="A17" s="2"/>
      <c r="B17" s="142"/>
      <c r="C17" s="147"/>
      <c r="D17" s="40"/>
      <c r="E17" s="40"/>
      <c r="F17" s="148"/>
      <c r="G17" s="145"/>
      <c r="H17" s="145"/>
      <c r="I17" s="325"/>
      <c r="J17" s="326"/>
      <c r="K17" s="118"/>
      <c r="L17" s="119"/>
      <c r="M17" s="53"/>
      <c r="N17" s="56"/>
    </row>
    <row r="18" spans="1:14" ht="12" customHeight="1" x14ac:dyDescent="0.2">
      <c r="A18" s="2"/>
      <c r="B18" s="49">
        <v>6</v>
      </c>
      <c r="C18" s="670" t="str">
        <f>'明細書３号-１-６'!C6</f>
        <v>実績報告書作成</v>
      </c>
      <c r="D18" s="671"/>
      <c r="E18" s="671"/>
      <c r="F18" s="672"/>
      <c r="G18" s="50">
        <v>1</v>
      </c>
      <c r="H18" s="51" t="s">
        <v>10</v>
      </c>
      <c r="I18" s="323">
        <v>1</v>
      </c>
      <c r="J18" s="324" t="s">
        <v>10</v>
      </c>
      <c r="K18" s="116">
        <f>'明細書３号-１-６'!L40</f>
        <v>0</v>
      </c>
      <c r="L18" s="117">
        <f>ROUNDDOWN(G18*I18*K18,0)</f>
        <v>0</v>
      </c>
      <c r="M18" s="108" t="s">
        <v>435</v>
      </c>
      <c r="N18" s="46"/>
    </row>
    <row r="19" spans="1:14" ht="12" customHeight="1" x14ac:dyDescent="0.2">
      <c r="A19" s="2"/>
      <c r="B19" s="142"/>
      <c r="C19" s="45"/>
      <c r="D19" s="38"/>
      <c r="E19" s="38"/>
      <c r="F19" s="152"/>
      <c r="G19" s="145"/>
      <c r="H19" s="145"/>
      <c r="I19" s="293"/>
      <c r="J19" s="294"/>
      <c r="K19" s="118"/>
      <c r="L19" s="119"/>
      <c r="M19" s="25"/>
      <c r="N19" s="26"/>
    </row>
    <row r="20" spans="1:14" ht="12" customHeight="1" x14ac:dyDescent="0.2">
      <c r="A20" s="2"/>
      <c r="B20" s="49"/>
      <c r="C20" s="670"/>
      <c r="D20" s="671"/>
      <c r="E20" s="671"/>
      <c r="F20" s="672"/>
      <c r="G20" s="50"/>
      <c r="H20" s="51"/>
      <c r="I20" s="295"/>
      <c r="J20" s="296"/>
      <c r="K20" s="116"/>
      <c r="L20" s="117">
        <f>ROUNDDOWN(G20*I20*K20,0)</f>
        <v>0</v>
      </c>
      <c r="M20" s="680"/>
      <c r="N20" s="681"/>
    </row>
    <row r="21" spans="1:14" ht="12" customHeight="1" x14ac:dyDescent="0.2">
      <c r="A21" s="2"/>
      <c r="B21" s="142"/>
      <c r="C21" s="147"/>
      <c r="D21" s="40"/>
      <c r="E21" s="40"/>
      <c r="F21" s="148"/>
      <c r="G21" s="145"/>
      <c r="H21" s="145"/>
      <c r="I21" s="293"/>
      <c r="J21" s="294"/>
      <c r="K21" s="118"/>
      <c r="L21" s="119"/>
      <c r="M21" s="23"/>
      <c r="N21" s="24"/>
    </row>
    <row r="22" spans="1:14" ht="12" customHeight="1" x14ac:dyDescent="0.2">
      <c r="A22" s="2"/>
      <c r="B22" s="49"/>
      <c r="C22" s="670"/>
      <c r="D22" s="671"/>
      <c r="E22" s="671"/>
      <c r="F22" s="672"/>
      <c r="G22" s="50"/>
      <c r="H22" s="51"/>
      <c r="I22" s="295"/>
      <c r="J22" s="296"/>
      <c r="K22" s="116"/>
      <c r="L22" s="117">
        <f>ROUNDDOWN(G22*K22,0)</f>
        <v>0</v>
      </c>
      <c r="M22" s="15"/>
      <c r="N22" s="16"/>
    </row>
    <row r="23" spans="1:14" ht="12" customHeight="1" x14ac:dyDescent="0.2">
      <c r="A23" s="2"/>
      <c r="B23" s="142"/>
      <c r="C23" s="52"/>
      <c r="D23" s="53"/>
      <c r="E23" s="53"/>
      <c r="F23" s="54"/>
      <c r="G23" s="145"/>
      <c r="H23" s="145"/>
      <c r="I23" s="293"/>
      <c r="J23" s="294"/>
      <c r="K23" s="118"/>
      <c r="L23" s="119"/>
      <c r="M23" s="13"/>
      <c r="N23" s="14"/>
    </row>
    <row r="24" spans="1:14" ht="12" customHeight="1" x14ac:dyDescent="0.2">
      <c r="A24" s="2"/>
      <c r="B24" s="49"/>
      <c r="C24" s="670"/>
      <c r="D24" s="671"/>
      <c r="E24" s="671"/>
      <c r="F24" s="672"/>
      <c r="G24" s="50"/>
      <c r="H24" s="51"/>
      <c r="I24" s="295"/>
      <c r="J24" s="296"/>
      <c r="K24" s="116"/>
      <c r="L24" s="117">
        <f>ROUNDDOWN(G24*K24,0)</f>
        <v>0</v>
      </c>
      <c r="M24" s="15"/>
      <c r="N24" s="19"/>
    </row>
    <row r="25" spans="1:14" ht="12" customHeight="1" x14ac:dyDescent="0.2">
      <c r="A25" s="2"/>
      <c r="B25" s="142"/>
      <c r="C25" s="52"/>
      <c r="D25" s="53"/>
      <c r="E25" s="53"/>
      <c r="F25" s="54"/>
      <c r="G25" s="145"/>
      <c r="H25" s="145"/>
      <c r="I25" s="293"/>
      <c r="J25" s="294"/>
      <c r="K25" s="118"/>
      <c r="L25" s="119"/>
      <c r="M25" s="13"/>
      <c r="N25" s="14"/>
    </row>
    <row r="26" spans="1:14" ht="12" customHeight="1" x14ac:dyDescent="0.2">
      <c r="A26" s="2"/>
      <c r="B26" s="49"/>
      <c r="C26" s="670"/>
      <c r="D26" s="671"/>
      <c r="E26" s="671"/>
      <c r="F26" s="672"/>
      <c r="G26" s="50"/>
      <c r="H26" s="51"/>
      <c r="I26" s="295"/>
      <c r="J26" s="296"/>
      <c r="K26" s="116"/>
      <c r="L26" s="117">
        <f>ROUNDDOWN(G26*K26,0)</f>
        <v>0</v>
      </c>
      <c r="M26" s="15"/>
      <c r="N26" s="16"/>
    </row>
    <row r="27" spans="1:14" ht="12" customHeight="1" x14ac:dyDescent="0.2">
      <c r="A27" s="2"/>
      <c r="B27" s="142"/>
      <c r="C27" s="52"/>
      <c r="D27" s="53"/>
      <c r="E27" s="53"/>
      <c r="F27" s="54"/>
      <c r="G27" s="145"/>
      <c r="H27" s="145"/>
      <c r="I27" s="293"/>
      <c r="J27" s="294"/>
      <c r="K27" s="118"/>
      <c r="L27" s="119"/>
      <c r="M27" s="13"/>
      <c r="N27" s="14"/>
    </row>
    <row r="28" spans="1:14" ht="12" customHeight="1" x14ac:dyDescent="0.2">
      <c r="A28" s="2"/>
      <c r="B28" s="49"/>
      <c r="C28" s="670"/>
      <c r="D28" s="671"/>
      <c r="E28" s="671"/>
      <c r="F28" s="672"/>
      <c r="G28" s="50"/>
      <c r="H28" s="51"/>
      <c r="I28" s="295"/>
      <c r="J28" s="296"/>
      <c r="K28" s="116"/>
      <c r="L28" s="117">
        <f>ROUNDDOWN(G28*K28,0)</f>
        <v>0</v>
      </c>
      <c r="M28" s="15"/>
      <c r="N28" s="16"/>
    </row>
    <row r="29" spans="1:14" ht="12" customHeight="1" x14ac:dyDescent="0.2">
      <c r="A29" s="2"/>
      <c r="B29" s="142"/>
      <c r="C29" s="52"/>
      <c r="D29" s="53"/>
      <c r="E29" s="53"/>
      <c r="F29" s="54"/>
      <c r="G29" s="145"/>
      <c r="H29" s="145"/>
      <c r="I29" s="293"/>
      <c r="J29" s="294"/>
      <c r="K29" s="120"/>
      <c r="L29" s="121">
        <f>SUM(L5,L6,L9,L11,L13,L15)</f>
        <v>0</v>
      </c>
      <c r="M29" s="13"/>
      <c r="N29" s="14"/>
    </row>
    <row r="30" spans="1:14" ht="12" customHeight="1" x14ac:dyDescent="0.2">
      <c r="A30" s="2"/>
      <c r="B30" s="49"/>
      <c r="C30" s="670"/>
      <c r="D30" s="671"/>
      <c r="E30" s="671"/>
      <c r="F30" s="672"/>
      <c r="G30" s="50"/>
      <c r="H30" s="51"/>
      <c r="I30" s="295"/>
      <c r="J30" s="296"/>
      <c r="K30" s="116"/>
      <c r="L30" s="250"/>
      <c r="M30" s="15"/>
      <c r="N30" s="16"/>
    </row>
    <row r="31" spans="1:14" ht="12" customHeight="1" x14ac:dyDescent="0.2">
      <c r="A31" s="2"/>
      <c r="B31" s="62"/>
      <c r="C31" s="157"/>
      <c r="D31" s="53"/>
      <c r="E31" s="53"/>
      <c r="F31" s="54"/>
      <c r="G31" s="55"/>
      <c r="H31" s="55"/>
      <c r="I31" s="304"/>
      <c r="J31" s="305"/>
      <c r="K31" s="120"/>
      <c r="L31" s="121"/>
      <c r="M31" s="13"/>
      <c r="N31" s="14"/>
    </row>
    <row r="32" spans="1:14" ht="12" customHeight="1" x14ac:dyDescent="0.2">
      <c r="A32" s="2"/>
      <c r="B32" s="49"/>
      <c r="C32" s="57"/>
      <c r="D32" s="58"/>
      <c r="E32" s="58"/>
      <c r="F32" s="59"/>
      <c r="G32" s="60"/>
      <c r="H32" s="64"/>
      <c r="I32" s="306"/>
      <c r="J32" s="307"/>
      <c r="K32" s="116"/>
      <c r="L32" s="117"/>
      <c r="M32" s="15"/>
      <c r="N32" s="16"/>
    </row>
    <row r="33" spans="1:14" ht="12" customHeight="1" x14ac:dyDescent="0.2">
      <c r="A33" s="2"/>
      <c r="B33" s="62"/>
      <c r="C33" s="52"/>
      <c r="D33" s="175"/>
      <c r="E33" s="53"/>
      <c r="F33" s="54"/>
      <c r="G33" s="55"/>
      <c r="H33" s="55"/>
      <c r="I33" s="304"/>
      <c r="J33" s="305"/>
      <c r="K33" s="120"/>
      <c r="L33" s="121"/>
      <c r="M33" s="13"/>
      <c r="N33" s="14"/>
    </row>
    <row r="34" spans="1:14" ht="12" customHeight="1" x14ac:dyDescent="0.2">
      <c r="A34" s="2"/>
      <c r="B34" s="49"/>
      <c r="C34" s="57"/>
      <c r="D34" s="58"/>
      <c r="E34" s="58"/>
      <c r="F34" s="59"/>
      <c r="G34" s="50"/>
      <c r="H34" s="158"/>
      <c r="I34" s="308"/>
      <c r="J34" s="309"/>
      <c r="K34" s="116"/>
      <c r="L34" s="117"/>
      <c r="M34" s="15"/>
      <c r="N34" s="16"/>
    </row>
    <row r="35" spans="1:14" ht="12" customHeight="1" x14ac:dyDescent="0.2">
      <c r="A35" s="2"/>
      <c r="B35" s="62"/>
      <c r="C35" s="52"/>
      <c r="D35" s="53"/>
      <c r="E35" s="53"/>
      <c r="F35" s="54"/>
      <c r="G35" s="149"/>
      <c r="H35" s="149"/>
      <c r="I35" s="297"/>
      <c r="J35" s="287"/>
      <c r="K35" s="120"/>
      <c r="L35" s="160"/>
      <c r="M35" s="13"/>
      <c r="N35" s="14"/>
    </row>
    <row r="36" spans="1:14" ht="12" customHeight="1" x14ac:dyDescent="0.2">
      <c r="A36" s="2"/>
      <c r="B36" s="49"/>
      <c r="C36" s="57"/>
      <c r="D36" s="58"/>
      <c r="E36" s="58"/>
      <c r="F36" s="59"/>
      <c r="G36" s="50"/>
      <c r="H36" s="158"/>
      <c r="I36" s="308"/>
      <c r="J36" s="309"/>
      <c r="K36" s="116"/>
      <c r="L36" s="117"/>
      <c r="M36" s="15"/>
      <c r="N36" s="16"/>
    </row>
    <row r="37" spans="1:14" ht="12" customHeight="1" x14ac:dyDescent="0.2">
      <c r="A37" s="2"/>
      <c r="B37" s="62"/>
      <c r="C37" s="157"/>
      <c r="D37" s="53"/>
      <c r="E37" s="53"/>
      <c r="F37" s="54"/>
      <c r="G37" s="342"/>
      <c r="H37" s="149"/>
      <c r="I37" s="297"/>
      <c r="J37" s="287"/>
      <c r="K37" s="120"/>
      <c r="L37" s="121">
        <f>INT(L29*0.9*0.58)</f>
        <v>0</v>
      </c>
      <c r="M37" s="13"/>
      <c r="N37" s="14"/>
    </row>
    <row r="38" spans="1:14" ht="12" customHeight="1" x14ac:dyDescent="0.2">
      <c r="A38" s="2"/>
      <c r="B38" s="49"/>
      <c r="C38" s="138"/>
      <c r="D38" s="58"/>
      <c r="E38" s="161"/>
      <c r="F38" s="59"/>
      <c r="G38" s="323"/>
      <c r="H38" s="50"/>
      <c r="I38" s="295"/>
      <c r="J38" s="288"/>
      <c r="K38" s="116"/>
      <c r="L38" s="117"/>
      <c r="M38" s="17"/>
      <c r="N38" s="16"/>
    </row>
    <row r="39" spans="1:14" ht="12" customHeight="1" x14ac:dyDescent="0.2">
      <c r="A39" s="2"/>
      <c r="B39" s="142"/>
      <c r="C39" s="143"/>
      <c r="D39" s="122"/>
      <c r="E39" s="122"/>
      <c r="F39" s="144"/>
      <c r="G39" s="162"/>
      <c r="H39" s="162"/>
      <c r="I39" s="310"/>
      <c r="J39" s="311"/>
      <c r="K39" s="164"/>
      <c r="L39" s="165"/>
      <c r="M39" s="6"/>
      <c r="N39" s="11"/>
    </row>
    <row r="40" spans="1:14" ht="12" customHeight="1" x14ac:dyDescent="0.2">
      <c r="A40" s="2"/>
      <c r="B40" s="166"/>
      <c r="C40" s="167"/>
      <c r="D40" s="168" t="s">
        <v>11</v>
      </c>
      <c r="E40" s="168"/>
      <c r="F40" s="169"/>
      <c r="G40" s="170"/>
      <c r="H40" s="170"/>
      <c r="I40" s="270"/>
      <c r="J40" s="312"/>
      <c r="K40" s="172"/>
      <c r="L40" s="173">
        <f>SUM(L8:L38)</f>
        <v>0</v>
      </c>
      <c r="M40" s="4"/>
      <c r="N40" s="5"/>
    </row>
    <row r="41" spans="1:14" ht="12" customHeight="1" x14ac:dyDescent="0.2">
      <c r="B41" s="175"/>
      <c r="C41" s="175"/>
      <c r="D41" s="175"/>
      <c r="E41" s="175"/>
      <c r="F41" s="175"/>
      <c r="G41" s="673"/>
      <c r="H41" s="673"/>
      <c r="I41" s="673"/>
      <c r="J41" s="673"/>
      <c r="K41" s="175"/>
      <c r="L41" s="175"/>
      <c r="N41" s="7"/>
    </row>
  </sheetData>
  <dataConsolidate/>
  <mergeCells count="23">
    <mergeCell ref="C14:F14"/>
    <mergeCell ref="M8:N8"/>
    <mergeCell ref="D2:F3"/>
    <mergeCell ref="C4:F4"/>
    <mergeCell ref="G4:H4"/>
    <mergeCell ref="I4:J4"/>
    <mergeCell ref="M4:N4"/>
    <mergeCell ref="G2:N3"/>
    <mergeCell ref="C7:F7"/>
    <mergeCell ref="C8:F8"/>
    <mergeCell ref="C10:F10"/>
    <mergeCell ref="C12:F12"/>
    <mergeCell ref="G41:J41"/>
    <mergeCell ref="C16:F16"/>
    <mergeCell ref="M16:N16"/>
    <mergeCell ref="C18:F18"/>
    <mergeCell ref="C20:F20"/>
    <mergeCell ref="M20:N20"/>
    <mergeCell ref="C22:F22"/>
    <mergeCell ref="C24:F24"/>
    <mergeCell ref="C26:F26"/>
    <mergeCell ref="C28:F28"/>
    <mergeCell ref="C30:F30"/>
  </mergeCells>
  <phoneticPr fontId="2"/>
  <pageMargins left="0.70866141732283472" right="0.70866141732283472" top="0.98425196850393704" bottom="0.59055118110236227" header="0.51181102362204722" footer="0.31496062992125984"/>
  <pageSetup paperSize="9" scale="94" orientation="landscape" useFirstPageNumber="1" horizontalDpi="4294967293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8E053-70BE-464C-99DC-D04721C02C65}">
  <dimension ref="A2:O41"/>
  <sheetViews>
    <sheetView view="pageBreakPreview" topLeftCell="A4" zoomScale="115" zoomScaleNormal="100" zoomScaleSheetLayoutView="115" workbookViewId="0">
      <selection activeCell="H18" sqref="H18"/>
    </sheetView>
  </sheetViews>
  <sheetFormatPr defaultColWidth="9" defaultRowHeight="12" customHeight="1" x14ac:dyDescent="0.2"/>
  <cols>
    <col min="1" max="1" width="3.33203125" style="1" customWidth="1"/>
    <col min="2" max="2" width="5.33203125" style="1" customWidth="1"/>
    <col min="3" max="6" width="11.6640625" style="1" customWidth="1"/>
    <col min="7" max="8" width="6.6640625" style="35" customWidth="1"/>
    <col min="9" max="10" width="6.6640625" style="114" customWidth="1"/>
    <col min="11" max="11" width="14.33203125" style="1" bestFit="1" customWidth="1"/>
    <col min="12" max="12" width="13.6640625" style="1" customWidth="1"/>
    <col min="13" max="13" width="15.109375" style="1" customWidth="1"/>
    <col min="14" max="14" width="14.44140625" style="1" customWidth="1"/>
    <col min="15" max="15" width="2.33203125" style="1" customWidth="1"/>
    <col min="16" max="16384" width="9" style="1"/>
  </cols>
  <sheetData>
    <row r="2" spans="1:15" ht="12" customHeight="1" x14ac:dyDescent="0.2">
      <c r="B2" s="20"/>
      <c r="C2" s="21"/>
      <c r="D2" s="649" t="s">
        <v>310</v>
      </c>
      <c r="E2" s="649"/>
      <c r="F2" s="649"/>
      <c r="G2" s="667" t="s">
        <v>300</v>
      </c>
      <c r="H2" s="667"/>
      <c r="I2" s="667"/>
      <c r="J2" s="667"/>
      <c r="K2" s="667"/>
      <c r="L2" s="667"/>
      <c r="M2" s="667"/>
      <c r="N2" s="667"/>
      <c r="O2" s="37"/>
    </row>
    <row r="3" spans="1:15" ht="12" customHeight="1" x14ac:dyDescent="0.2">
      <c r="A3" s="2"/>
      <c r="B3" s="22"/>
      <c r="C3" s="21"/>
      <c r="D3" s="650"/>
      <c r="E3" s="650"/>
      <c r="F3" s="650"/>
      <c r="G3" s="668"/>
      <c r="H3" s="668"/>
      <c r="I3" s="668"/>
      <c r="J3" s="668"/>
      <c r="K3" s="668"/>
      <c r="L3" s="668"/>
      <c r="M3" s="668"/>
      <c r="N3" s="668"/>
      <c r="O3" s="37"/>
    </row>
    <row r="4" spans="1:15" s="2" customFormat="1" ht="20.25" customHeight="1" x14ac:dyDescent="0.2">
      <c r="A4" s="3"/>
      <c r="B4" s="18" t="s">
        <v>0</v>
      </c>
      <c r="C4" s="651" t="s">
        <v>1</v>
      </c>
      <c r="D4" s="652"/>
      <c r="E4" s="652"/>
      <c r="F4" s="653"/>
      <c r="G4" s="674" t="s">
        <v>250</v>
      </c>
      <c r="H4" s="675"/>
      <c r="I4" s="676" t="s">
        <v>34</v>
      </c>
      <c r="J4" s="677"/>
      <c r="K4" s="9" t="s">
        <v>4</v>
      </c>
      <c r="L4" s="10" t="s">
        <v>5</v>
      </c>
      <c r="M4" s="652" t="s">
        <v>6</v>
      </c>
      <c r="N4" s="654"/>
    </row>
    <row r="5" spans="1:15" ht="12" customHeight="1" x14ac:dyDescent="0.2">
      <c r="A5" s="3"/>
      <c r="B5" s="130"/>
      <c r="C5" s="131"/>
      <c r="D5" s="132"/>
      <c r="E5" s="132"/>
      <c r="F5" s="133"/>
      <c r="G5" s="134"/>
      <c r="H5" s="134"/>
      <c r="I5" s="289"/>
      <c r="J5" s="290"/>
      <c r="K5" s="135"/>
      <c r="L5" s="136"/>
      <c r="M5" s="8"/>
      <c r="N5" s="34"/>
    </row>
    <row r="6" spans="1:15" ht="12" customHeight="1" x14ac:dyDescent="0.2">
      <c r="A6" s="2"/>
      <c r="B6" s="49"/>
      <c r="C6" s="138" t="s">
        <v>259</v>
      </c>
      <c r="D6" s="58"/>
      <c r="E6" s="58"/>
      <c r="F6" s="59"/>
      <c r="G6" s="139"/>
      <c r="H6" s="139"/>
      <c r="I6" s="291"/>
      <c r="J6" s="292"/>
      <c r="K6" s="140"/>
      <c r="L6" s="141"/>
      <c r="M6" s="15"/>
      <c r="N6" s="19"/>
    </row>
    <row r="7" spans="1:15" ht="12" customHeight="1" x14ac:dyDescent="0.2">
      <c r="A7" s="2"/>
      <c r="B7" s="142"/>
      <c r="C7" s="691"/>
      <c r="D7" s="692"/>
      <c r="E7" s="692"/>
      <c r="F7" s="693"/>
      <c r="G7" s="145"/>
      <c r="H7" s="145"/>
      <c r="I7" s="293"/>
      <c r="J7" s="294"/>
      <c r="K7" s="146"/>
      <c r="L7" s="119"/>
      <c r="M7" s="6"/>
      <c r="N7" s="11"/>
    </row>
    <row r="8" spans="1:15" ht="12" customHeight="1" x14ac:dyDescent="0.2">
      <c r="A8" s="2"/>
      <c r="B8" s="49">
        <v>1</v>
      </c>
      <c r="C8" s="670" t="s">
        <v>260</v>
      </c>
      <c r="D8" s="671"/>
      <c r="E8" s="671"/>
      <c r="F8" s="672"/>
      <c r="G8" s="50">
        <v>1</v>
      </c>
      <c r="H8" s="51" t="s">
        <v>10</v>
      </c>
      <c r="I8" s="295">
        <v>1</v>
      </c>
      <c r="J8" s="296" t="s">
        <v>10</v>
      </c>
      <c r="K8" s="116"/>
      <c r="L8" s="117">
        <f>ROUNDDOWN(G8*I8*K8,0)</f>
        <v>0</v>
      </c>
      <c r="M8" s="15"/>
      <c r="N8" s="16"/>
    </row>
    <row r="9" spans="1:15" ht="12" customHeight="1" x14ac:dyDescent="0.2">
      <c r="A9" s="2"/>
      <c r="B9" s="142"/>
      <c r="C9" s="147"/>
      <c r="D9" s="40"/>
      <c r="E9" s="40"/>
      <c r="F9" s="148"/>
      <c r="G9" s="145"/>
      <c r="H9" s="145"/>
      <c r="I9" s="293"/>
      <c r="J9" s="294"/>
      <c r="K9" s="118"/>
      <c r="L9" s="119"/>
      <c r="M9" s="13"/>
      <c r="N9" s="14"/>
    </row>
    <row r="10" spans="1:15" ht="12" customHeight="1" x14ac:dyDescent="0.2">
      <c r="A10" s="2"/>
      <c r="B10" s="49">
        <v>2</v>
      </c>
      <c r="C10" s="670" t="s">
        <v>261</v>
      </c>
      <c r="D10" s="671"/>
      <c r="E10" s="671"/>
      <c r="F10" s="672"/>
      <c r="G10" s="50">
        <v>1</v>
      </c>
      <c r="H10" s="51" t="s">
        <v>10</v>
      </c>
      <c r="I10" s="344">
        <v>4</v>
      </c>
      <c r="J10" s="296" t="s">
        <v>130</v>
      </c>
      <c r="K10" s="116"/>
      <c r="L10" s="117">
        <f>ROUNDDOWN(G10*I10*K10,0)</f>
        <v>0</v>
      </c>
      <c r="M10" s="682"/>
      <c r="N10" s="683"/>
    </row>
    <row r="11" spans="1:15" ht="12" customHeight="1" x14ac:dyDescent="0.2">
      <c r="A11" s="2"/>
      <c r="B11" s="142"/>
      <c r="C11" s="45"/>
      <c r="D11" s="38"/>
      <c r="E11" s="38"/>
      <c r="F11" s="152"/>
      <c r="G11" s="145"/>
      <c r="H11" s="145"/>
      <c r="I11" s="347"/>
      <c r="J11" s="294"/>
      <c r="K11" s="118"/>
      <c r="L11" s="119"/>
      <c r="M11" s="13"/>
      <c r="N11" s="12"/>
    </row>
    <row r="12" spans="1:15" ht="12" customHeight="1" x14ac:dyDescent="0.2">
      <c r="A12" s="2"/>
      <c r="B12" s="49">
        <v>3</v>
      </c>
      <c r="C12" s="670" t="s">
        <v>262</v>
      </c>
      <c r="D12" s="671"/>
      <c r="E12" s="671"/>
      <c r="F12" s="672"/>
      <c r="G12" s="50">
        <v>1</v>
      </c>
      <c r="H12" s="51" t="s">
        <v>10</v>
      </c>
      <c r="I12" s="344">
        <v>4</v>
      </c>
      <c r="J12" s="296" t="s">
        <v>130</v>
      </c>
      <c r="K12" s="116"/>
      <c r="L12" s="117">
        <f>ROUNDDOWN(G12*I12*K12,0)</f>
        <v>0</v>
      </c>
      <c r="M12" s="15"/>
      <c r="N12" s="16"/>
    </row>
    <row r="13" spans="1:15" ht="12" customHeight="1" x14ac:dyDescent="0.2">
      <c r="A13" s="2"/>
      <c r="B13" s="142"/>
      <c r="C13" s="147"/>
      <c r="D13" s="40"/>
      <c r="E13" s="40"/>
      <c r="F13" s="148"/>
      <c r="G13" s="145"/>
      <c r="H13" s="145"/>
      <c r="I13" s="347"/>
      <c r="J13" s="294"/>
      <c r="K13" s="118"/>
      <c r="L13" s="119"/>
      <c r="M13" s="13"/>
      <c r="N13" s="14"/>
    </row>
    <row r="14" spans="1:15" ht="12" customHeight="1" x14ac:dyDescent="0.2">
      <c r="A14" s="2"/>
      <c r="B14" s="49">
        <v>4</v>
      </c>
      <c r="C14" s="670" t="s">
        <v>263</v>
      </c>
      <c r="D14" s="671"/>
      <c r="E14" s="671"/>
      <c r="F14" s="672"/>
      <c r="G14" s="50">
        <v>1</v>
      </c>
      <c r="H14" s="51" t="s">
        <v>10</v>
      </c>
      <c r="I14" s="344">
        <v>1</v>
      </c>
      <c r="J14" s="296" t="s">
        <v>10</v>
      </c>
      <c r="K14" s="116"/>
      <c r="L14" s="117">
        <f>ROUNDDOWN(G14*I14*K14,0)</f>
        <v>0</v>
      </c>
      <c r="M14" s="15"/>
      <c r="N14" s="16"/>
    </row>
    <row r="15" spans="1:15" ht="12" customHeight="1" x14ac:dyDescent="0.2">
      <c r="A15" s="2"/>
      <c r="B15" s="142"/>
      <c r="C15" s="45"/>
      <c r="D15" s="38"/>
      <c r="E15" s="38"/>
      <c r="F15" s="152"/>
      <c r="G15" s="145"/>
      <c r="H15" s="145"/>
      <c r="I15" s="347"/>
      <c r="J15" s="294"/>
      <c r="K15" s="118"/>
      <c r="L15" s="119"/>
      <c r="M15" s="13"/>
      <c r="N15" s="14"/>
    </row>
    <row r="16" spans="1:15" ht="12" customHeight="1" x14ac:dyDescent="0.2">
      <c r="A16" s="2"/>
      <c r="B16" s="49">
        <v>5</v>
      </c>
      <c r="C16" s="670" t="s">
        <v>264</v>
      </c>
      <c r="D16" s="671"/>
      <c r="E16" s="671"/>
      <c r="F16" s="672"/>
      <c r="G16" s="50">
        <v>1</v>
      </c>
      <c r="H16" s="51" t="s">
        <v>10</v>
      </c>
      <c r="I16" s="344">
        <v>4</v>
      </c>
      <c r="J16" s="296" t="s">
        <v>130</v>
      </c>
      <c r="K16" s="116"/>
      <c r="L16" s="117">
        <f>ROUNDDOWN(G16*I16*K16,0)</f>
        <v>0</v>
      </c>
      <c r="M16" s="680"/>
      <c r="N16" s="681"/>
    </row>
    <row r="17" spans="1:14" ht="12" customHeight="1" x14ac:dyDescent="0.2">
      <c r="A17" s="2"/>
      <c r="B17" s="142"/>
      <c r="C17" s="147"/>
      <c r="D17" s="40"/>
      <c r="E17" s="40"/>
      <c r="F17" s="148"/>
      <c r="G17" s="145"/>
      <c r="H17" s="145"/>
      <c r="I17" s="293"/>
      <c r="J17" s="294"/>
      <c r="K17" s="118"/>
      <c r="L17" s="119"/>
      <c r="M17" s="13"/>
      <c r="N17" s="14"/>
    </row>
    <row r="18" spans="1:14" ht="12" customHeight="1" x14ac:dyDescent="0.2">
      <c r="A18" s="2"/>
      <c r="B18" s="49"/>
      <c r="C18" s="670"/>
      <c r="D18" s="671"/>
      <c r="E18" s="671"/>
      <c r="F18" s="672"/>
      <c r="G18" s="50"/>
      <c r="H18" s="51"/>
      <c r="I18" s="295"/>
      <c r="J18" s="296"/>
      <c r="K18" s="116"/>
      <c r="L18" s="117">
        <f>ROUNDDOWN(G18*I18*K18,0)</f>
        <v>0</v>
      </c>
      <c r="M18" s="682"/>
      <c r="N18" s="683"/>
    </row>
    <row r="19" spans="1:14" ht="12" customHeight="1" x14ac:dyDescent="0.2">
      <c r="A19" s="2"/>
      <c r="B19" s="142"/>
      <c r="C19" s="45"/>
      <c r="D19" s="38"/>
      <c r="E19" s="38"/>
      <c r="F19" s="152"/>
      <c r="G19" s="145"/>
      <c r="H19" s="145"/>
      <c r="I19" s="293"/>
      <c r="J19" s="294"/>
      <c r="K19" s="118"/>
      <c r="L19" s="119"/>
      <c r="M19" s="25"/>
      <c r="N19" s="26"/>
    </row>
    <row r="20" spans="1:14" ht="12" customHeight="1" x14ac:dyDescent="0.2">
      <c r="A20" s="2"/>
      <c r="B20" s="49"/>
      <c r="C20" s="670"/>
      <c r="D20" s="671"/>
      <c r="E20" s="671"/>
      <c r="F20" s="672"/>
      <c r="G20" s="50"/>
      <c r="H20" s="51"/>
      <c r="I20" s="295"/>
      <c r="J20" s="296"/>
      <c r="K20" s="116"/>
      <c r="L20" s="117">
        <f>ROUNDDOWN(G20*I20*K20,0)</f>
        <v>0</v>
      </c>
      <c r="M20" s="680"/>
      <c r="N20" s="681"/>
    </row>
    <row r="21" spans="1:14" ht="12" customHeight="1" x14ac:dyDescent="0.2">
      <c r="A21" s="2"/>
      <c r="B21" s="142"/>
      <c r="C21" s="147"/>
      <c r="D21" s="40"/>
      <c r="E21" s="40"/>
      <c r="F21" s="148"/>
      <c r="G21" s="145"/>
      <c r="H21" s="145"/>
      <c r="I21" s="293"/>
      <c r="J21" s="294"/>
      <c r="K21" s="118"/>
      <c r="L21" s="119"/>
      <c r="M21" s="23"/>
      <c r="N21" s="24"/>
    </row>
    <row r="22" spans="1:14" ht="12" customHeight="1" x14ac:dyDescent="0.2">
      <c r="A22" s="2"/>
      <c r="B22" s="49"/>
      <c r="C22" s="670"/>
      <c r="D22" s="671"/>
      <c r="E22" s="671"/>
      <c r="F22" s="672"/>
      <c r="G22" s="50"/>
      <c r="H22" s="51"/>
      <c r="I22" s="295"/>
      <c r="J22" s="296"/>
      <c r="K22" s="116"/>
      <c r="L22" s="117">
        <f>ROUNDDOWN(G22*K22,0)</f>
        <v>0</v>
      </c>
      <c r="M22" s="15"/>
      <c r="N22" s="16"/>
    </row>
    <row r="23" spans="1:14" ht="12" customHeight="1" x14ac:dyDescent="0.2">
      <c r="A23" s="2"/>
      <c r="B23" s="142"/>
      <c r="C23" s="52"/>
      <c r="D23" s="53"/>
      <c r="E23" s="53"/>
      <c r="F23" s="54"/>
      <c r="G23" s="145"/>
      <c r="H23" s="145"/>
      <c r="I23" s="293"/>
      <c r="J23" s="294"/>
      <c r="K23" s="118"/>
      <c r="L23" s="119"/>
      <c r="M23" s="13"/>
      <c r="N23" s="14"/>
    </row>
    <row r="24" spans="1:14" ht="12" customHeight="1" x14ac:dyDescent="0.2">
      <c r="A24" s="2"/>
      <c r="B24" s="49"/>
      <c r="C24" s="670"/>
      <c r="D24" s="671"/>
      <c r="E24" s="671"/>
      <c r="F24" s="672"/>
      <c r="G24" s="50"/>
      <c r="H24" s="51"/>
      <c r="I24" s="295"/>
      <c r="J24" s="296"/>
      <c r="K24" s="116"/>
      <c r="L24" s="117">
        <f>ROUNDDOWN(G24*K24,0)</f>
        <v>0</v>
      </c>
      <c r="M24" s="15"/>
      <c r="N24" s="19"/>
    </row>
    <row r="25" spans="1:14" ht="12" customHeight="1" x14ac:dyDescent="0.2">
      <c r="A25" s="2"/>
      <c r="B25" s="142"/>
      <c r="C25" s="52"/>
      <c r="D25" s="53"/>
      <c r="E25" s="53"/>
      <c r="F25" s="54"/>
      <c r="G25" s="145"/>
      <c r="H25" s="145"/>
      <c r="I25" s="293"/>
      <c r="J25" s="294"/>
      <c r="K25" s="118"/>
      <c r="L25" s="119"/>
      <c r="M25" s="13"/>
      <c r="N25" s="14"/>
    </row>
    <row r="26" spans="1:14" ht="12" customHeight="1" x14ac:dyDescent="0.2">
      <c r="A26" s="2"/>
      <c r="B26" s="49"/>
      <c r="C26" s="670"/>
      <c r="D26" s="671"/>
      <c r="E26" s="671"/>
      <c r="F26" s="672"/>
      <c r="G26" s="50"/>
      <c r="H26" s="51"/>
      <c r="I26" s="295"/>
      <c r="J26" s="296"/>
      <c r="K26" s="116"/>
      <c r="L26" s="117">
        <f>ROUNDDOWN(G26*K26,0)</f>
        <v>0</v>
      </c>
      <c r="M26" s="15"/>
      <c r="N26" s="16"/>
    </row>
    <row r="27" spans="1:14" ht="12" customHeight="1" x14ac:dyDescent="0.2">
      <c r="A27" s="2"/>
      <c r="B27" s="142"/>
      <c r="C27" s="52"/>
      <c r="D27" s="53"/>
      <c r="E27" s="53"/>
      <c r="F27" s="54"/>
      <c r="G27" s="145"/>
      <c r="H27" s="145"/>
      <c r="I27" s="293"/>
      <c r="J27" s="294"/>
      <c r="K27" s="118"/>
      <c r="L27" s="119"/>
      <c r="M27" s="13"/>
      <c r="N27" s="14"/>
    </row>
    <row r="28" spans="1:14" ht="12" customHeight="1" x14ac:dyDescent="0.2">
      <c r="A28" s="2"/>
      <c r="B28" s="49"/>
      <c r="C28" s="670"/>
      <c r="D28" s="671"/>
      <c r="E28" s="671"/>
      <c r="F28" s="672"/>
      <c r="G28" s="50"/>
      <c r="H28" s="51"/>
      <c r="I28" s="295"/>
      <c r="J28" s="296"/>
      <c r="K28" s="116"/>
      <c r="L28" s="117">
        <f>ROUNDDOWN(G28*K28,0)</f>
        <v>0</v>
      </c>
      <c r="M28" s="15"/>
      <c r="N28" s="16"/>
    </row>
    <row r="29" spans="1:14" ht="12" customHeight="1" x14ac:dyDescent="0.2">
      <c r="A29" s="2"/>
      <c r="B29" s="142"/>
      <c r="C29" s="52"/>
      <c r="D29" s="53"/>
      <c r="E29" s="53"/>
      <c r="F29" s="54"/>
      <c r="G29" s="145"/>
      <c r="H29" s="145"/>
      <c r="I29" s="293"/>
      <c r="J29" s="294"/>
      <c r="K29" s="120"/>
      <c r="L29" s="121">
        <f>SUM(L5,L6,L9,L11,L13,L15)</f>
        <v>0</v>
      </c>
      <c r="M29" s="13"/>
      <c r="N29" s="14"/>
    </row>
    <row r="30" spans="1:14" ht="12" customHeight="1" x14ac:dyDescent="0.2">
      <c r="A30" s="2"/>
      <c r="B30" s="49"/>
      <c r="C30" s="670"/>
      <c r="D30" s="671"/>
      <c r="E30" s="671"/>
      <c r="F30" s="672"/>
      <c r="G30" s="50"/>
      <c r="H30" s="51"/>
      <c r="I30" s="295"/>
      <c r="J30" s="296"/>
      <c r="K30" s="116"/>
      <c r="L30" s="250"/>
      <c r="M30" s="15"/>
      <c r="N30" s="16"/>
    </row>
    <row r="31" spans="1:14" ht="12" customHeight="1" x14ac:dyDescent="0.2">
      <c r="A31" s="2"/>
      <c r="B31" s="62"/>
      <c r="C31" s="157"/>
      <c r="D31" s="53"/>
      <c r="E31" s="53"/>
      <c r="F31" s="54"/>
      <c r="G31" s="55"/>
      <c r="H31" s="55"/>
      <c r="I31" s="304"/>
      <c r="J31" s="305"/>
      <c r="K31" s="120"/>
      <c r="L31" s="121"/>
      <c r="M31" s="13"/>
      <c r="N31" s="14"/>
    </row>
    <row r="32" spans="1:14" ht="12" customHeight="1" x14ac:dyDescent="0.2">
      <c r="A32" s="2"/>
      <c r="B32" s="49"/>
      <c r="C32" s="57"/>
      <c r="D32" s="58"/>
      <c r="E32" s="58"/>
      <c r="F32" s="59"/>
      <c r="G32" s="60"/>
      <c r="H32" s="64"/>
      <c r="I32" s="306"/>
      <c r="J32" s="307"/>
      <c r="K32" s="116"/>
      <c r="L32" s="117"/>
      <c r="M32" s="15"/>
      <c r="N32" s="16"/>
    </row>
    <row r="33" spans="1:14" ht="12" customHeight="1" x14ac:dyDescent="0.2">
      <c r="A33" s="2"/>
      <c r="B33" s="62"/>
      <c r="C33" s="52"/>
      <c r="D33" s="175"/>
      <c r="E33" s="53"/>
      <c r="F33" s="54"/>
      <c r="G33" s="55"/>
      <c r="H33" s="55"/>
      <c r="I33" s="304"/>
      <c r="J33" s="305"/>
      <c r="K33" s="120"/>
      <c r="L33" s="121"/>
      <c r="M33" s="13"/>
      <c r="N33" s="14"/>
    </row>
    <row r="34" spans="1:14" ht="12" customHeight="1" x14ac:dyDescent="0.2">
      <c r="A34" s="2"/>
      <c r="B34" s="49"/>
      <c r="C34" s="57"/>
      <c r="D34" s="58"/>
      <c r="E34" s="58"/>
      <c r="F34" s="59"/>
      <c r="G34" s="50"/>
      <c r="H34" s="158"/>
      <c r="I34" s="308"/>
      <c r="J34" s="309"/>
      <c r="K34" s="116"/>
      <c r="L34" s="117"/>
      <c r="M34" s="15"/>
      <c r="N34" s="16"/>
    </row>
    <row r="35" spans="1:14" ht="12" customHeight="1" x14ac:dyDescent="0.2">
      <c r="A35" s="2"/>
      <c r="B35" s="62"/>
      <c r="C35" s="52"/>
      <c r="D35" s="53"/>
      <c r="E35" s="53"/>
      <c r="F35" s="54"/>
      <c r="G35" s="149"/>
      <c r="H35" s="149"/>
      <c r="I35" s="297"/>
      <c r="J35" s="287"/>
      <c r="K35" s="120"/>
      <c r="L35" s="160"/>
      <c r="M35" s="13"/>
      <c r="N35" s="14"/>
    </row>
    <row r="36" spans="1:14" ht="12" customHeight="1" x14ac:dyDescent="0.2">
      <c r="A36" s="2"/>
      <c r="B36" s="49"/>
      <c r="C36" s="57"/>
      <c r="D36" s="58"/>
      <c r="E36" s="58"/>
      <c r="F36" s="59"/>
      <c r="G36" s="50"/>
      <c r="H36" s="158"/>
      <c r="I36" s="308"/>
      <c r="J36" s="309"/>
      <c r="K36" s="116"/>
      <c r="L36" s="117"/>
      <c r="M36" s="15"/>
      <c r="N36" s="16"/>
    </row>
    <row r="37" spans="1:14" ht="12" customHeight="1" x14ac:dyDescent="0.2">
      <c r="A37" s="2"/>
      <c r="B37" s="62"/>
      <c r="C37" s="157"/>
      <c r="D37" s="53"/>
      <c r="E37" s="53"/>
      <c r="F37" s="54"/>
      <c r="G37" s="342"/>
      <c r="H37" s="149"/>
      <c r="I37" s="297"/>
      <c r="J37" s="287"/>
      <c r="K37" s="284"/>
      <c r="L37" s="121">
        <f>INT(L29*0.9*0.58)</f>
        <v>0</v>
      </c>
      <c r="M37" s="13"/>
      <c r="N37" s="14"/>
    </row>
    <row r="38" spans="1:14" ht="12" customHeight="1" x14ac:dyDescent="0.2">
      <c r="A38" s="2"/>
      <c r="B38" s="49"/>
      <c r="C38" s="138"/>
      <c r="D38" s="58"/>
      <c r="E38" s="161"/>
      <c r="F38" s="59"/>
      <c r="G38" s="323"/>
      <c r="H38" s="50"/>
      <c r="I38" s="295"/>
      <c r="J38" s="288"/>
      <c r="K38" s="285"/>
      <c r="L38" s="117"/>
      <c r="M38" s="17"/>
      <c r="N38" s="16"/>
    </row>
    <row r="39" spans="1:14" ht="12" customHeight="1" x14ac:dyDescent="0.2">
      <c r="A39" s="2"/>
      <c r="B39" s="142"/>
      <c r="C39" s="143"/>
      <c r="D39" s="122"/>
      <c r="E39" s="122"/>
      <c r="F39" s="144"/>
      <c r="G39" s="162"/>
      <c r="H39" s="162"/>
      <c r="I39" s="310"/>
      <c r="J39" s="311"/>
      <c r="K39" s="164"/>
      <c r="L39" s="165"/>
      <c r="M39" s="6"/>
      <c r="N39" s="11"/>
    </row>
    <row r="40" spans="1:14" ht="12" customHeight="1" x14ac:dyDescent="0.2">
      <c r="A40" s="2"/>
      <c r="B40" s="166"/>
      <c r="C40" s="167"/>
      <c r="D40" s="168" t="s">
        <v>11</v>
      </c>
      <c r="E40" s="168"/>
      <c r="F40" s="169"/>
      <c r="G40" s="170"/>
      <c r="H40" s="170"/>
      <c r="I40" s="270"/>
      <c r="J40" s="312"/>
      <c r="K40" s="172"/>
      <c r="L40" s="173">
        <f>SUM(L8:L38)</f>
        <v>0</v>
      </c>
      <c r="M40" s="4"/>
      <c r="N40" s="5"/>
    </row>
    <row r="41" spans="1:14" ht="12" customHeight="1" x14ac:dyDescent="0.2">
      <c r="B41" s="175"/>
      <c r="C41" s="175"/>
      <c r="D41" s="175"/>
      <c r="E41" s="175"/>
      <c r="F41" s="175"/>
      <c r="G41" s="673"/>
      <c r="H41" s="673"/>
      <c r="I41" s="673"/>
      <c r="J41" s="673"/>
      <c r="K41" s="175"/>
      <c r="L41" s="175"/>
      <c r="N41" s="7"/>
    </row>
  </sheetData>
  <dataConsolidate/>
  <mergeCells count="24">
    <mergeCell ref="M4:N4"/>
    <mergeCell ref="G2:N3"/>
    <mergeCell ref="C14:F14"/>
    <mergeCell ref="D2:F3"/>
    <mergeCell ref="C4:F4"/>
    <mergeCell ref="G4:H4"/>
    <mergeCell ref="I4:J4"/>
    <mergeCell ref="C7:F7"/>
    <mergeCell ref="C8:F8"/>
    <mergeCell ref="C10:F10"/>
    <mergeCell ref="M10:N10"/>
    <mergeCell ref="C12:F12"/>
    <mergeCell ref="G41:J41"/>
    <mergeCell ref="C16:F16"/>
    <mergeCell ref="M16:N16"/>
    <mergeCell ref="C18:F18"/>
    <mergeCell ref="M18:N18"/>
    <mergeCell ref="C20:F20"/>
    <mergeCell ref="M20:N20"/>
    <mergeCell ref="C22:F22"/>
    <mergeCell ref="C24:F24"/>
    <mergeCell ref="C26:F26"/>
    <mergeCell ref="C28:F28"/>
    <mergeCell ref="C30:F30"/>
  </mergeCells>
  <phoneticPr fontId="2"/>
  <pageMargins left="0.70866141732283472" right="0.70866141732283472" top="0.98425196850393704" bottom="0.59055118110236227" header="0.51181102362204722" footer="0.31496062992125984"/>
  <pageSetup paperSize="9" scale="94" orientation="landscape" useFirstPageNumber="1" horizontalDpi="4294967293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9E1E4-38E0-6247-9E55-2E7C91304A5D}">
  <dimension ref="A2:O41"/>
  <sheetViews>
    <sheetView view="pageBreakPreview" zoomScale="115" zoomScaleNormal="100" zoomScaleSheetLayoutView="115" workbookViewId="0">
      <selection activeCell="K6" sqref="K6:K12"/>
    </sheetView>
  </sheetViews>
  <sheetFormatPr defaultColWidth="9" defaultRowHeight="12" customHeight="1" x14ac:dyDescent="0.2"/>
  <cols>
    <col min="1" max="1" width="3.33203125" style="1" customWidth="1"/>
    <col min="2" max="2" width="5.33203125" style="1" customWidth="1"/>
    <col min="3" max="6" width="11.6640625" style="1" customWidth="1"/>
    <col min="7" max="8" width="6.6640625" style="35" customWidth="1"/>
    <col min="9" max="10" width="6.6640625" style="114" customWidth="1"/>
    <col min="11" max="11" width="14.33203125" style="1" bestFit="1" customWidth="1"/>
    <col min="12" max="12" width="13.6640625" style="1" customWidth="1"/>
    <col min="13" max="13" width="15.109375" style="1" customWidth="1"/>
    <col min="14" max="14" width="14.44140625" style="1" customWidth="1"/>
    <col min="15" max="15" width="2.33203125" style="1" customWidth="1"/>
    <col min="16" max="16384" width="9" style="1"/>
  </cols>
  <sheetData>
    <row r="2" spans="1:15" ht="12" customHeight="1" x14ac:dyDescent="0.2">
      <c r="B2" s="20"/>
      <c r="C2" s="21"/>
      <c r="D2" s="649" t="s">
        <v>310</v>
      </c>
      <c r="E2" s="649"/>
      <c r="F2" s="649"/>
      <c r="G2" s="667" t="s">
        <v>399</v>
      </c>
      <c r="H2" s="667"/>
      <c r="I2" s="667"/>
      <c r="J2" s="667"/>
      <c r="K2" s="667"/>
      <c r="L2" s="667"/>
      <c r="M2" s="667"/>
      <c r="N2" s="667"/>
      <c r="O2" s="37"/>
    </row>
    <row r="3" spans="1:15" ht="12" customHeight="1" x14ac:dyDescent="0.2">
      <c r="A3" s="2"/>
      <c r="B3" s="22"/>
      <c r="C3" s="21"/>
      <c r="D3" s="650"/>
      <c r="E3" s="650"/>
      <c r="F3" s="650"/>
      <c r="G3" s="668"/>
      <c r="H3" s="668"/>
      <c r="I3" s="668"/>
      <c r="J3" s="668"/>
      <c r="K3" s="668"/>
      <c r="L3" s="668"/>
      <c r="M3" s="668"/>
      <c r="N3" s="668"/>
      <c r="O3" s="37"/>
    </row>
    <row r="4" spans="1:15" s="2" customFormat="1" ht="20.25" customHeight="1" x14ac:dyDescent="0.2">
      <c r="A4" s="3"/>
      <c r="B4" s="18" t="s">
        <v>0</v>
      </c>
      <c r="C4" s="651" t="s">
        <v>1</v>
      </c>
      <c r="D4" s="652"/>
      <c r="E4" s="652"/>
      <c r="F4" s="653"/>
      <c r="G4" s="674" t="s">
        <v>250</v>
      </c>
      <c r="H4" s="675"/>
      <c r="I4" s="676" t="s">
        <v>34</v>
      </c>
      <c r="J4" s="677"/>
      <c r="K4" s="9" t="s">
        <v>4</v>
      </c>
      <c r="L4" s="10" t="s">
        <v>5</v>
      </c>
      <c r="M4" s="652" t="s">
        <v>6</v>
      </c>
      <c r="N4" s="654"/>
    </row>
    <row r="5" spans="1:15" ht="12" customHeight="1" x14ac:dyDescent="0.2">
      <c r="A5" s="3"/>
      <c r="B5" s="130"/>
      <c r="C5" s="131"/>
      <c r="D5" s="132"/>
      <c r="E5" s="132"/>
      <c r="F5" s="133"/>
      <c r="G5" s="134"/>
      <c r="H5" s="134"/>
      <c r="I5" s="289"/>
      <c r="J5" s="290"/>
      <c r="K5" s="135"/>
      <c r="L5" s="136"/>
      <c r="M5" s="8"/>
      <c r="N5" s="34"/>
    </row>
    <row r="6" spans="1:15" ht="12" customHeight="1" x14ac:dyDescent="0.2">
      <c r="A6" s="2"/>
      <c r="B6" s="49"/>
      <c r="C6" s="138" t="s">
        <v>265</v>
      </c>
      <c r="D6" s="58"/>
      <c r="E6" s="58"/>
      <c r="F6" s="59"/>
      <c r="G6" s="139"/>
      <c r="H6" s="139"/>
      <c r="I6" s="291"/>
      <c r="J6" s="292"/>
      <c r="K6" s="140"/>
      <c r="L6" s="141"/>
      <c r="M6" s="15"/>
      <c r="N6" s="19"/>
    </row>
    <row r="7" spans="1:15" ht="12" customHeight="1" x14ac:dyDescent="0.2">
      <c r="A7" s="2"/>
      <c r="B7" s="142"/>
      <c r="C7" s="691"/>
      <c r="D7" s="692"/>
      <c r="E7" s="692"/>
      <c r="F7" s="693"/>
      <c r="G7" s="145"/>
      <c r="H7" s="145"/>
      <c r="I7" s="293"/>
      <c r="J7" s="294"/>
      <c r="K7" s="146"/>
      <c r="L7" s="119"/>
      <c r="M7" s="6"/>
      <c r="N7" s="11"/>
    </row>
    <row r="8" spans="1:15" ht="12" customHeight="1" x14ac:dyDescent="0.2">
      <c r="A8" s="2"/>
      <c r="B8" s="49">
        <v>1</v>
      </c>
      <c r="C8" s="670" t="s">
        <v>266</v>
      </c>
      <c r="D8" s="671"/>
      <c r="E8" s="671"/>
      <c r="F8" s="672"/>
      <c r="G8" s="50">
        <v>1</v>
      </c>
      <c r="H8" s="51" t="s">
        <v>10</v>
      </c>
      <c r="I8" s="295">
        <v>1</v>
      </c>
      <c r="J8" s="296" t="s">
        <v>10</v>
      </c>
      <c r="K8" s="116"/>
      <c r="L8" s="117">
        <f>ROUNDDOWN(G8*I8*K8,0)</f>
        <v>0</v>
      </c>
      <c r="M8" s="15"/>
      <c r="N8" s="16"/>
    </row>
    <row r="9" spans="1:15" ht="12" customHeight="1" x14ac:dyDescent="0.2">
      <c r="A9" s="2"/>
      <c r="B9" s="142"/>
      <c r="C9" s="147"/>
      <c r="D9" s="40"/>
      <c r="E9" s="40"/>
      <c r="F9" s="148"/>
      <c r="G9" s="145"/>
      <c r="H9" s="145"/>
      <c r="I9" s="293"/>
      <c r="J9" s="294"/>
      <c r="K9" s="118"/>
      <c r="L9" s="119"/>
      <c r="M9" s="13"/>
      <c r="N9" s="14"/>
    </row>
    <row r="10" spans="1:15" ht="12" customHeight="1" x14ac:dyDescent="0.2">
      <c r="A10" s="2"/>
      <c r="B10" s="49">
        <v>2</v>
      </c>
      <c r="C10" s="670" t="s">
        <v>267</v>
      </c>
      <c r="D10" s="671"/>
      <c r="E10" s="671"/>
      <c r="F10" s="672"/>
      <c r="G10" s="50">
        <v>1</v>
      </c>
      <c r="H10" s="51" t="s">
        <v>10</v>
      </c>
      <c r="I10" s="344">
        <v>4</v>
      </c>
      <c r="J10" s="296" t="s">
        <v>130</v>
      </c>
      <c r="K10" s="116"/>
      <c r="L10" s="117">
        <f>ROUNDDOWN(G10*I10*K10,0)</f>
        <v>0</v>
      </c>
      <c r="M10" s="682"/>
      <c r="N10" s="683"/>
    </row>
    <row r="11" spans="1:15" ht="12" customHeight="1" x14ac:dyDescent="0.2">
      <c r="A11" s="2"/>
      <c r="B11" s="142"/>
      <c r="C11" s="45"/>
      <c r="D11" s="38"/>
      <c r="E11" s="38"/>
      <c r="F11" s="152"/>
      <c r="G11" s="145"/>
      <c r="H11" s="145"/>
      <c r="I11" s="293"/>
      <c r="J11" s="294"/>
      <c r="K11" s="118"/>
      <c r="L11" s="119"/>
      <c r="M11" s="13"/>
      <c r="N11" s="12"/>
    </row>
    <row r="12" spans="1:15" ht="12" customHeight="1" x14ac:dyDescent="0.2">
      <c r="A12" s="2"/>
      <c r="B12" s="49"/>
      <c r="C12" s="670"/>
      <c r="D12" s="671"/>
      <c r="E12" s="671"/>
      <c r="F12" s="672"/>
      <c r="G12" s="50"/>
      <c r="H12" s="51"/>
      <c r="I12" s="295"/>
      <c r="J12" s="296"/>
      <c r="K12" s="116"/>
      <c r="L12" s="117">
        <f>ROUNDDOWN(G12*I12*K12,0)</f>
        <v>0</v>
      </c>
      <c r="M12" s="15"/>
      <c r="N12" s="16"/>
    </row>
    <row r="13" spans="1:15" ht="12" customHeight="1" x14ac:dyDescent="0.2">
      <c r="A13" s="2"/>
      <c r="B13" s="142"/>
      <c r="C13" s="147"/>
      <c r="D13" s="40"/>
      <c r="E13" s="40"/>
      <c r="F13" s="148"/>
      <c r="G13" s="145"/>
      <c r="H13" s="145"/>
      <c r="I13" s="293"/>
      <c r="J13" s="294"/>
      <c r="K13" s="118"/>
      <c r="L13" s="119"/>
      <c r="M13" s="13"/>
      <c r="N13" s="14"/>
    </row>
    <row r="14" spans="1:15" ht="12" customHeight="1" x14ac:dyDescent="0.2">
      <c r="A14" s="2"/>
      <c r="B14" s="49"/>
      <c r="C14" s="670"/>
      <c r="D14" s="671"/>
      <c r="E14" s="671"/>
      <c r="F14" s="672"/>
      <c r="G14" s="50"/>
      <c r="H14" s="51"/>
      <c r="I14" s="295"/>
      <c r="J14" s="296"/>
      <c r="K14" s="116"/>
      <c r="L14" s="117">
        <f>ROUNDDOWN(G14*I14*K14,0)</f>
        <v>0</v>
      </c>
      <c r="M14" s="15"/>
      <c r="N14" s="16"/>
    </row>
    <row r="15" spans="1:15" ht="12" customHeight="1" x14ac:dyDescent="0.2">
      <c r="A15" s="2"/>
      <c r="B15" s="142"/>
      <c r="C15" s="45"/>
      <c r="D15" s="38"/>
      <c r="E15" s="38"/>
      <c r="F15" s="152"/>
      <c r="G15" s="145"/>
      <c r="H15" s="145"/>
      <c r="I15" s="293"/>
      <c r="J15" s="294"/>
      <c r="K15" s="118"/>
      <c r="L15" s="119"/>
      <c r="M15" s="13"/>
      <c r="N15" s="14"/>
    </row>
    <row r="16" spans="1:15" ht="12" customHeight="1" x14ac:dyDescent="0.2">
      <c r="A16" s="2"/>
      <c r="B16" s="49"/>
      <c r="C16" s="670"/>
      <c r="D16" s="671"/>
      <c r="E16" s="671"/>
      <c r="F16" s="672"/>
      <c r="G16" s="50"/>
      <c r="H16" s="51"/>
      <c r="I16" s="295"/>
      <c r="J16" s="296"/>
      <c r="K16" s="116"/>
      <c r="L16" s="117">
        <f>ROUNDDOWN(G16*I16*K16,0)</f>
        <v>0</v>
      </c>
      <c r="M16" s="680"/>
      <c r="N16" s="681"/>
    </row>
    <row r="17" spans="1:14" ht="12" customHeight="1" x14ac:dyDescent="0.2">
      <c r="A17" s="2"/>
      <c r="B17" s="142"/>
      <c r="C17" s="147"/>
      <c r="D17" s="40"/>
      <c r="E17" s="40"/>
      <c r="F17" s="148"/>
      <c r="G17" s="145"/>
      <c r="H17" s="145"/>
      <c r="I17" s="293"/>
      <c r="J17" s="294"/>
      <c r="K17" s="118"/>
      <c r="L17" s="119"/>
      <c r="M17" s="13"/>
      <c r="N17" s="14"/>
    </row>
    <row r="18" spans="1:14" ht="12" customHeight="1" x14ac:dyDescent="0.2">
      <c r="A18" s="2"/>
      <c r="B18" s="49"/>
      <c r="C18" s="670"/>
      <c r="D18" s="671"/>
      <c r="E18" s="671"/>
      <c r="F18" s="672"/>
      <c r="G18" s="50"/>
      <c r="H18" s="51"/>
      <c r="I18" s="295"/>
      <c r="J18" s="296"/>
      <c r="K18" s="116"/>
      <c r="L18" s="117">
        <f>ROUNDDOWN(G18*I18*K18,0)</f>
        <v>0</v>
      </c>
      <c r="M18" s="682"/>
      <c r="N18" s="683"/>
    </row>
    <row r="19" spans="1:14" ht="12" customHeight="1" x14ac:dyDescent="0.2">
      <c r="A19" s="2"/>
      <c r="B19" s="142"/>
      <c r="C19" s="45"/>
      <c r="D19" s="38"/>
      <c r="E19" s="38"/>
      <c r="F19" s="152"/>
      <c r="G19" s="145"/>
      <c r="H19" s="145"/>
      <c r="I19" s="293"/>
      <c r="J19" s="294"/>
      <c r="K19" s="118"/>
      <c r="L19" s="119"/>
      <c r="M19" s="25"/>
      <c r="N19" s="26"/>
    </row>
    <row r="20" spans="1:14" ht="12" customHeight="1" x14ac:dyDescent="0.2">
      <c r="A20" s="2"/>
      <c r="B20" s="49"/>
      <c r="C20" s="670"/>
      <c r="D20" s="671"/>
      <c r="E20" s="671"/>
      <c r="F20" s="672"/>
      <c r="G20" s="50"/>
      <c r="H20" s="51"/>
      <c r="I20" s="295"/>
      <c r="J20" s="296"/>
      <c r="K20" s="116"/>
      <c r="L20" s="117">
        <f>ROUNDDOWN(G20*I20*K20,0)</f>
        <v>0</v>
      </c>
      <c r="M20" s="680"/>
      <c r="N20" s="681"/>
    </row>
    <row r="21" spans="1:14" ht="12" customHeight="1" x14ac:dyDescent="0.2">
      <c r="A21" s="2"/>
      <c r="B21" s="142"/>
      <c r="C21" s="147"/>
      <c r="D21" s="40"/>
      <c r="E21" s="40"/>
      <c r="F21" s="148"/>
      <c r="G21" s="145"/>
      <c r="H21" s="145"/>
      <c r="I21" s="293"/>
      <c r="J21" s="294"/>
      <c r="K21" s="118"/>
      <c r="L21" s="119"/>
      <c r="M21" s="23"/>
      <c r="N21" s="24"/>
    </row>
    <row r="22" spans="1:14" ht="12" customHeight="1" x14ac:dyDescent="0.2">
      <c r="A22" s="2"/>
      <c r="B22" s="49"/>
      <c r="C22" s="670"/>
      <c r="D22" s="671"/>
      <c r="E22" s="671"/>
      <c r="F22" s="672"/>
      <c r="G22" s="50"/>
      <c r="H22" s="51"/>
      <c r="I22" s="295"/>
      <c r="J22" s="296"/>
      <c r="K22" s="116"/>
      <c r="L22" s="117">
        <f>ROUNDDOWN(G22*K22,0)</f>
        <v>0</v>
      </c>
      <c r="M22" s="15"/>
      <c r="N22" s="16"/>
    </row>
    <row r="23" spans="1:14" ht="12" customHeight="1" x14ac:dyDescent="0.2">
      <c r="A23" s="2"/>
      <c r="B23" s="142"/>
      <c r="C23" s="52"/>
      <c r="D23" s="53"/>
      <c r="E23" s="53"/>
      <c r="F23" s="54"/>
      <c r="G23" s="145"/>
      <c r="H23" s="145"/>
      <c r="I23" s="293"/>
      <c r="J23" s="294"/>
      <c r="K23" s="118"/>
      <c r="L23" s="119"/>
      <c r="M23" s="13"/>
      <c r="N23" s="14"/>
    </row>
    <row r="24" spans="1:14" ht="12" customHeight="1" x14ac:dyDescent="0.2">
      <c r="A24" s="2"/>
      <c r="B24" s="49"/>
      <c r="C24" s="670"/>
      <c r="D24" s="671"/>
      <c r="E24" s="671"/>
      <c r="F24" s="672"/>
      <c r="G24" s="50"/>
      <c r="H24" s="51"/>
      <c r="I24" s="295"/>
      <c r="J24" s="296"/>
      <c r="K24" s="116"/>
      <c r="L24" s="117">
        <f>ROUNDDOWN(G24*K24,0)</f>
        <v>0</v>
      </c>
      <c r="M24" s="15"/>
      <c r="N24" s="19"/>
    </row>
    <row r="25" spans="1:14" ht="12" customHeight="1" x14ac:dyDescent="0.2">
      <c r="A25" s="2"/>
      <c r="B25" s="142"/>
      <c r="C25" s="52"/>
      <c r="D25" s="53"/>
      <c r="E25" s="53"/>
      <c r="F25" s="54"/>
      <c r="G25" s="145"/>
      <c r="H25" s="145"/>
      <c r="I25" s="293"/>
      <c r="J25" s="294"/>
      <c r="K25" s="118"/>
      <c r="L25" s="119"/>
      <c r="M25" s="13"/>
      <c r="N25" s="14"/>
    </row>
    <row r="26" spans="1:14" ht="12" customHeight="1" x14ac:dyDescent="0.2">
      <c r="A26" s="2"/>
      <c r="B26" s="49"/>
      <c r="C26" s="670"/>
      <c r="D26" s="671"/>
      <c r="E26" s="671"/>
      <c r="F26" s="672"/>
      <c r="G26" s="50"/>
      <c r="H26" s="51"/>
      <c r="I26" s="295"/>
      <c r="J26" s="296"/>
      <c r="K26" s="116"/>
      <c r="L26" s="117">
        <f>ROUNDDOWN(G26*K26,0)</f>
        <v>0</v>
      </c>
      <c r="M26" s="15"/>
      <c r="N26" s="16"/>
    </row>
    <row r="27" spans="1:14" ht="12" customHeight="1" x14ac:dyDescent="0.2">
      <c r="A27" s="2"/>
      <c r="B27" s="142"/>
      <c r="C27" s="52"/>
      <c r="D27" s="53"/>
      <c r="E27" s="53"/>
      <c r="F27" s="54"/>
      <c r="G27" s="145"/>
      <c r="H27" s="145"/>
      <c r="I27" s="293"/>
      <c r="J27" s="294"/>
      <c r="K27" s="118"/>
      <c r="L27" s="119"/>
      <c r="M27" s="13"/>
      <c r="N27" s="14"/>
    </row>
    <row r="28" spans="1:14" ht="12" customHeight="1" x14ac:dyDescent="0.2">
      <c r="A28" s="2"/>
      <c r="B28" s="49"/>
      <c r="C28" s="670"/>
      <c r="D28" s="671"/>
      <c r="E28" s="671"/>
      <c r="F28" s="672"/>
      <c r="G28" s="50"/>
      <c r="H28" s="51"/>
      <c r="I28" s="295"/>
      <c r="J28" s="296"/>
      <c r="K28" s="116"/>
      <c r="L28" s="117">
        <f>ROUNDDOWN(G28*K28,0)</f>
        <v>0</v>
      </c>
      <c r="M28" s="15"/>
      <c r="N28" s="16"/>
    </row>
    <row r="29" spans="1:14" ht="12" customHeight="1" x14ac:dyDescent="0.2">
      <c r="A29" s="2"/>
      <c r="B29" s="142"/>
      <c r="C29" s="52"/>
      <c r="D29" s="53"/>
      <c r="E29" s="53"/>
      <c r="F29" s="54"/>
      <c r="G29" s="145"/>
      <c r="H29" s="145"/>
      <c r="I29" s="293"/>
      <c r="J29" s="294"/>
      <c r="K29" s="120"/>
      <c r="L29" s="121">
        <f>SUM(L5,L6,L9,L11,L13,L15)</f>
        <v>0</v>
      </c>
      <c r="M29" s="13"/>
      <c r="N29" s="14"/>
    </row>
    <row r="30" spans="1:14" ht="12" customHeight="1" x14ac:dyDescent="0.2">
      <c r="A30" s="2"/>
      <c r="B30" s="49"/>
      <c r="C30" s="670"/>
      <c r="D30" s="671"/>
      <c r="E30" s="671"/>
      <c r="F30" s="672"/>
      <c r="G30" s="50"/>
      <c r="H30" s="51"/>
      <c r="I30" s="295"/>
      <c r="J30" s="296"/>
      <c r="K30" s="116"/>
      <c r="L30" s="250"/>
      <c r="M30" s="15"/>
      <c r="N30" s="16"/>
    </row>
    <row r="31" spans="1:14" ht="12" customHeight="1" x14ac:dyDescent="0.2">
      <c r="A31" s="2"/>
      <c r="B31" s="62"/>
      <c r="C31" s="157"/>
      <c r="D31" s="53"/>
      <c r="E31" s="53"/>
      <c r="F31" s="54"/>
      <c r="G31" s="55"/>
      <c r="H31" s="55"/>
      <c r="I31" s="304"/>
      <c r="J31" s="305"/>
      <c r="K31" s="120"/>
      <c r="L31" s="121"/>
      <c r="M31" s="13"/>
      <c r="N31" s="14"/>
    </row>
    <row r="32" spans="1:14" ht="12" customHeight="1" x14ac:dyDescent="0.2">
      <c r="A32" s="2"/>
      <c r="B32" s="49"/>
      <c r="C32" s="57"/>
      <c r="D32" s="58"/>
      <c r="E32" s="58"/>
      <c r="F32" s="59"/>
      <c r="G32" s="60"/>
      <c r="H32" s="64"/>
      <c r="I32" s="306"/>
      <c r="J32" s="307"/>
      <c r="K32" s="116"/>
      <c r="L32" s="117"/>
      <c r="M32" s="15"/>
      <c r="N32" s="16"/>
    </row>
    <row r="33" spans="1:14" ht="12" customHeight="1" x14ac:dyDescent="0.2">
      <c r="A33" s="2"/>
      <c r="B33" s="62"/>
      <c r="C33" s="52"/>
      <c r="D33" s="175"/>
      <c r="E33" s="53"/>
      <c r="F33" s="54"/>
      <c r="G33" s="55"/>
      <c r="H33" s="55"/>
      <c r="I33" s="304"/>
      <c r="J33" s="305"/>
      <c r="K33" s="120"/>
      <c r="L33" s="121"/>
      <c r="M33" s="13"/>
      <c r="N33" s="14"/>
    </row>
    <row r="34" spans="1:14" ht="12" customHeight="1" x14ac:dyDescent="0.2">
      <c r="A34" s="2"/>
      <c r="B34" s="49"/>
      <c r="C34" s="57"/>
      <c r="D34" s="58"/>
      <c r="E34" s="58"/>
      <c r="F34" s="59"/>
      <c r="G34" s="50"/>
      <c r="H34" s="158"/>
      <c r="I34" s="308"/>
      <c r="J34" s="309"/>
      <c r="K34" s="116"/>
      <c r="L34" s="117"/>
      <c r="M34" s="15"/>
      <c r="N34" s="16"/>
    </row>
    <row r="35" spans="1:14" ht="12" customHeight="1" x14ac:dyDescent="0.2">
      <c r="A35" s="2"/>
      <c r="B35" s="62"/>
      <c r="C35" s="52"/>
      <c r="D35" s="53"/>
      <c r="E35" s="53"/>
      <c r="F35" s="54"/>
      <c r="G35" s="149"/>
      <c r="H35" s="149"/>
      <c r="I35" s="297"/>
      <c r="J35" s="287"/>
      <c r="K35" s="120"/>
      <c r="L35" s="160"/>
      <c r="M35" s="13"/>
      <c r="N35" s="14"/>
    </row>
    <row r="36" spans="1:14" ht="12" customHeight="1" x14ac:dyDescent="0.2">
      <c r="A36" s="2"/>
      <c r="B36" s="49"/>
      <c r="C36" s="57"/>
      <c r="D36" s="58"/>
      <c r="E36" s="58"/>
      <c r="F36" s="59"/>
      <c r="G36" s="50"/>
      <c r="H36" s="158"/>
      <c r="I36" s="308"/>
      <c r="J36" s="309"/>
      <c r="K36" s="116"/>
      <c r="L36" s="117"/>
      <c r="M36" s="15"/>
      <c r="N36" s="16"/>
    </row>
    <row r="37" spans="1:14" ht="12" customHeight="1" x14ac:dyDescent="0.2">
      <c r="A37" s="2"/>
      <c r="B37" s="62"/>
      <c r="C37" s="157"/>
      <c r="D37" s="53"/>
      <c r="E37" s="53"/>
      <c r="F37" s="54"/>
      <c r="G37" s="149"/>
      <c r="H37" s="149"/>
      <c r="I37" s="297"/>
      <c r="J37" s="287"/>
      <c r="K37" s="120"/>
      <c r="L37" s="121">
        <f>INT(L29*0.9*0.58)</f>
        <v>0</v>
      </c>
      <c r="M37" s="13"/>
      <c r="N37" s="14"/>
    </row>
    <row r="38" spans="1:14" ht="12" customHeight="1" x14ac:dyDescent="0.2">
      <c r="A38" s="2"/>
      <c r="B38" s="49"/>
      <c r="C38" s="138"/>
      <c r="D38" s="58"/>
      <c r="E38" s="161"/>
      <c r="F38" s="59"/>
      <c r="G38" s="50"/>
      <c r="H38" s="50"/>
      <c r="I38" s="295"/>
      <c r="J38" s="288"/>
      <c r="K38" s="116"/>
      <c r="L38" s="117"/>
      <c r="M38" s="17"/>
      <c r="N38" s="16"/>
    </row>
    <row r="39" spans="1:14" ht="12" customHeight="1" x14ac:dyDescent="0.2">
      <c r="A39" s="2"/>
      <c r="B39" s="142"/>
      <c r="C39" s="143"/>
      <c r="D39" s="122"/>
      <c r="E39" s="122"/>
      <c r="F39" s="144"/>
      <c r="G39" s="162"/>
      <c r="H39" s="162"/>
      <c r="I39" s="310"/>
      <c r="J39" s="311"/>
      <c r="K39" s="164"/>
      <c r="L39" s="165"/>
      <c r="M39" s="6"/>
      <c r="N39" s="11"/>
    </row>
    <row r="40" spans="1:14" ht="12" customHeight="1" x14ac:dyDescent="0.2">
      <c r="A40" s="2"/>
      <c r="B40" s="166"/>
      <c r="C40" s="167"/>
      <c r="D40" s="168" t="s">
        <v>11</v>
      </c>
      <c r="E40" s="168"/>
      <c r="F40" s="169"/>
      <c r="G40" s="170"/>
      <c r="H40" s="170"/>
      <c r="I40" s="270"/>
      <c r="J40" s="312"/>
      <c r="K40" s="172"/>
      <c r="L40" s="173">
        <f>SUM(L8:L38)</f>
        <v>0</v>
      </c>
      <c r="M40" s="4"/>
      <c r="N40" s="5"/>
    </row>
    <row r="41" spans="1:14" ht="12" customHeight="1" x14ac:dyDescent="0.2">
      <c r="B41" s="175"/>
      <c r="C41" s="175"/>
      <c r="D41" s="175"/>
      <c r="E41" s="175"/>
      <c r="F41" s="175"/>
      <c r="G41" s="673"/>
      <c r="H41" s="673"/>
      <c r="I41" s="673"/>
      <c r="J41" s="673"/>
      <c r="K41" s="175"/>
      <c r="L41" s="175"/>
      <c r="N41" s="7"/>
    </row>
  </sheetData>
  <dataConsolidate/>
  <mergeCells count="24">
    <mergeCell ref="M4:N4"/>
    <mergeCell ref="G2:N3"/>
    <mergeCell ref="C14:F14"/>
    <mergeCell ref="D2:F3"/>
    <mergeCell ref="C4:F4"/>
    <mergeCell ref="G4:H4"/>
    <mergeCell ref="I4:J4"/>
    <mergeCell ref="C7:F7"/>
    <mergeCell ref="C8:F8"/>
    <mergeCell ref="C10:F10"/>
    <mergeCell ref="M10:N10"/>
    <mergeCell ref="C12:F12"/>
    <mergeCell ref="G41:J41"/>
    <mergeCell ref="C16:F16"/>
    <mergeCell ref="M16:N16"/>
    <mergeCell ref="C18:F18"/>
    <mergeCell ref="M18:N18"/>
    <mergeCell ref="C20:F20"/>
    <mergeCell ref="M20:N20"/>
    <mergeCell ref="C22:F22"/>
    <mergeCell ref="C24:F24"/>
    <mergeCell ref="C26:F26"/>
    <mergeCell ref="C28:F28"/>
    <mergeCell ref="C30:F30"/>
  </mergeCells>
  <phoneticPr fontId="2"/>
  <pageMargins left="0.70866141732283472" right="0.70866141732283472" top="0.98425196850393704" bottom="0.59055118110236227" header="0.51181102362204722" footer="0.31496062992125984"/>
  <pageSetup paperSize="9" scale="94" orientation="landscape" useFirstPageNumber="1" horizontalDpi="4294967293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CB841-81CD-1940-89A3-B1ADE4048914}">
  <dimension ref="A2:O41"/>
  <sheetViews>
    <sheetView view="pageBreakPreview" zoomScale="115" zoomScaleNormal="100" zoomScaleSheetLayoutView="115" workbookViewId="0">
      <selection activeCell="K6" sqref="K6:K16"/>
    </sheetView>
  </sheetViews>
  <sheetFormatPr defaultColWidth="9" defaultRowHeight="12" customHeight="1" x14ac:dyDescent="0.2"/>
  <cols>
    <col min="1" max="1" width="3.33203125" style="1" customWidth="1"/>
    <col min="2" max="2" width="5.33203125" style="1" customWidth="1"/>
    <col min="3" max="6" width="11.6640625" style="1" customWidth="1"/>
    <col min="7" max="8" width="6.6640625" style="35" customWidth="1"/>
    <col min="9" max="10" width="6.6640625" style="114" customWidth="1"/>
    <col min="11" max="11" width="14.33203125" style="1" bestFit="1" customWidth="1"/>
    <col min="12" max="12" width="13.6640625" style="1" customWidth="1"/>
    <col min="13" max="13" width="15.109375" style="1" customWidth="1"/>
    <col min="14" max="14" width="14.44140625" style="1" customWidth="1"/>
    <col min="15" max="15" width="2.33203125" style="1" customWidth="1"/>
    <col min="16" max="16384" width="9" style="1"/>
  </cols>
  <sheetData>
    <row r="2" spans="1:15" ht="12" customHeight="1" x14ac:dyDescent="0.2">
      <c r="B2" s="20"/>
      <c r="C2" s="21"/>
      <c r="D2" s="649" t="s">
        <v>310</v>
      </c>
      <c r="E2" s="649"/>
      <c r="F2" s="649"/>
      <c r="G2" s="667" t="s">
        <v>400</v>
      </c>
      <c r="H2" s="667"/>
      <c r="I2" s="667"/>
      <c r="J2" s="667"/>
      <c r="K2" s="667"/>
      <c r="L2" s="667"/>
      <c r="M2" s="667"/>
      <c r="N2" s="667"/>
      <c r="O2" s="37"/>
    </row>
    <row r="3" spans="1:15" ht="12" customHeight="1" x14ac:dyDescent="0.2">
      <c r="A3" s="2"/>
      <c r="B3" s="22"/>
      <c r="C3" s="21"/>
      <c r="D3" s="650"/>
      <c r="E3" s="650"/>
      <c r="F3" s="650"/>
      <c r="G3" s="668"/>
      <c r="H3" s="668"/>
      <c r="I3" s="668"/>
      <c r="J3" s="668"/>
      <c r="K3" s="668"/>
      <c r="L3" s="668"/>
      <c r="M3" s="668"/>
      <c r="N3" s="668"/>
      <c r="O3" s="37"/>
    </row>
    <row r="4" spans="1:15" s="2" customFormat="1" ht="20.25" customHeight="1" x14ac:dyDescent="0.2">
      <c r="A4" s="3"/>
      <c r="B4" s="18" t="s">
        <v>0</v>
      </c>
      <c r="C4" s="651" t="s">
        <v>1</v>
      </c>
      <c r="D4" s="652"/>
      <c r="E4" s="652"/>
      <c r="F4" s="653"/>
      <c r="G4" s="674" t="s">
        <v>250</v>
      </c>
      <c r="H4" s="675"/>
      <c r="I4" s="676" t="s">
        <v>34</v>
      </c>
      <c r="J4" s="677"/>
      <c r="K4" s="9" t="s">
        <v>4</v>
      </c>
      <c r="L4" s="10" t="s">
        <v>5</v>
      </c>
      <c r="M4" s="652" t="s">
        <v>6</v>
      </c>
      <c r="N4" s="654"/>
    </row>
    <row r="5" spans="1:15" ht="12" customHeight="1" x14ac:dyDescent="0.2">
      <c r="A5" s="3"/>
      <c r="B5" s="130"/>
      <c r="C5" s="131"/>
      <c r="D5" s="132"/>
      <c r="E5" s="132"/>
      <c r="F5" s="133"/>
      <c r="G5" s="134"/>
      <c r="H5" s="134"/>
      <c r="I5" s="289"/>
      <c r="J5" s="290"/>
      <c r="K5" s="135"/>
      <c r="L5" s="136"/>
      <c r="M5" s="8"/>
      <c r="N5" s="34"/>
    </row>
    <row r="6" spans="1:15" ht="12" customHeight="1" x14ac:dyDescent="0.2">
      <c r="A6" s="2"/>
      <c r="B6" s="49"/>
      <c r="C6" s="138" t="s">
        <v>268</v>
      </c>
      <c r="D6" s="58"/>
      <c r="E6" s="58"/>
      <c r="F6" s="59"/>
      <c r="G6" s="139"/>
      <c r="H6" s="139"/>
      <c r="I6" s="348"/>
      <c r="J6" s="292"/>
      <c r="K6" s="140"/>
      <c r="L6" s="141"/>
      <c r="M6" s="15"/>
      <c r="N6" s="19"/>
    </row>
    <row r="7" spans="1:15" ht="12" customHeight="1" x14ac:dyDescent="0.2">
      <c r="A7" s="2"/>
      <c r="B7" s="142"/>
      <c r="C7" s="691"/>
      <c r="D7" s="692"/>
      <c r="E7" s="692"/>
      <c r="F7" s="693"/>
      <c r="G7" s="145"/>
      <c r="H7" s="145"/>
      <c r="I7" s="347"/>
      <c r="J7" s="294"/>
      <c r="K7" s="146"/>
      <c r="L7" s="119"/>
      <c r="M7" s="6"/>
      <c r="N7" s="11"/>
    </row>
    <row r="8" spans="1:15" ht="12" customHeight="1" x14ac:dyDescent="0.2">
      <c r="A8" s="2"/>
      <c r="B8" s="49">
        <v>1</v>
      </c>
      <c r="C8" s="670" t="s">
        <v>269</v>
      </c>
      <c r="D8" s="671"/>
      <c r="E8" s="671"/>
      <c r="F8" s="672"/>
      <c r="G8" s="50">
        <v>1</v>
      </c>
      <c r="H8" s="51" t="s">
        <v>10</v>
      </c>
      <c r="I8" s="344">
        <v>4</v>
      </c>
      <c r="J8" s="296" t="s">
        <v>130</v>
      </c>
      <c r="K8" s="116"/>
      <c r="L8" s="117">
        <f>ROUNDDOWN(G8*I8*K8,0)</f>
        <v>0</v>
      </c>
      <c r="M8" s="15"/>
      <c r="N8" s="16"/>
    </row>
    <row r="9" spans="1:15" ht="12" customHeight="1" x14ac:dyDescent="0.2">
      <c r="A9" s="2"/>
      <c r="B9" s="142"/>
      <c r="C9" s="147"/>
      <c r="D9" s="40"/>
      <c r="E9" s="40"/>
      <c r="F9" s="148"/>
      <c r="G9" s="145"/>
      <c r="H9" s="145"/>
      <c r="I9" s="347"/>
      <c r="J9" s="294"/>
      <c r="K9" s="118"/>
      <c r="L9" s="119"/>
      <c r="M9" s="13"/>
      <c r="N9" s="14"/>
    </row>
    <row r="10" spans="1:15" ht="12" customHeight="1" x14ac:dyDescent="0.2">
      <c r="A10" s="2"/>
      <c r="B10" s="49">
        <v>2</v>
      </c>
      <c r="C10" s="670" t="s">
        <v>270</v>
      </c>
      <c r="D10" s="671"/>
      <c r="E10" s="671"/>
      <c r="F10" s="672"/>
      <c r="G10" s="50">
        <v>1</v>
      </c>
      <c r="H10" s="51" t="s">
        <v>10</v>
      </c>
      <c r="I10" s="344">
        <v>4</v>
      </c>
      <c r="J10" s="296" t="s">
        <v>130</v>
      </c>
      <c r="K10" s="116"/>
      <c r="L10" s="117">
        <f>ROUNDDOWN(G10*I10*K10,0)</f>
        <v>0</v>
      </c>
      <c r="M10" s="682"/>
      <c r="N10" s="683"/>
    </row>
    <row r="11" spans="1:15" ht="12" customHeight="1" x14ac:dyDescent="0.2">
      <c r="A11" s="2"/>
      <c r="B11" s="142"/>
      <c r="C11" s="45"/>
      <c r="D11" s="38"/>
      <c r="E11" s="38"/>
      <c r="F11" s="152"/>
      <c r="G11" s="145"/>
      <c r="H11" s="145"/>
      <c r="I11" s="347"/>
      <c r="J11" s="294"/>
      <c r="K11" s="118"/>
      <c r="L11" s="119"/>
      <c r="M11" s="13"/>
      <c r="N11" s="12"/>
    </row>
    <row r="12" spans="1:15" ht="12" customHeight="1" x14ac:dyDescent="0.2">
      <c r="A12" s="2"/>
      <c r="B12" s="49">
        <v>3</v>
      </c>
      <c r="C12" s="670" t="s">
        <v>271</v>
      </c>
      <c r="D12" s="671"/>
      <c r="E12" s="671"/>
      <c r="F12" s="672"/>
      <c r="G12" s="50">
        <v>1</v>
      </c>
      <c r="H12" s="51" t="s">
        <v>10</v>
      </c>
      <c r="I12" s="344">
        <v>4</v>
      </c>
      <c r="J12" s="296" t="s">
        <v>130</v>
      </c>
      <c r="K12" s="116"/>
      <c r="L12" s="117">
        <f>ROUNDDOWN(G12*I12*K12,0)</f>
        <v>0</v>
      </c>
      <c r="M12" s="15"/>
      <c r="N12" s="16"/>
    </row>
    <row r="13" spans="1:15" ht="12" customHeight="1" x14ac:dyDescent="0.2">
      <c r="A13" s="2"/>
      <c r="B13" s="142"/>
      <c r="C13" s="147"/>
      <c r="D13" s="40"/>
      <c r="E13" s="40"/>
      <c r="F13" s="148"/>
      <c r="G13" s="145"/>
      <c r="H13" s="145"/>
      <c r="I13" s="347"/>
      <c r="J13" s="294"/>
      <c r="K13" s="118"/>
      <c r="L13" s="119"/>
      <c r="M13" s="13"/>
      <c r="N13" s="14"/>
    </row>
    <row r="14" spans="1:15" ht="12" customHeight="1" x14ac:dyDescent="0.2">
      <c r="A14" s="2"/>
      <c r="B14" s="49">
        <v>4</v>
      </c>
      <c r="C14" s="670" t="s">
        <v>272</v>
      </c>
      <c r="D14" s="671"/>
      <c r="E14" s="671"/>
      <c r="F14" s="672"/>
      <c r="G14" s="50">
        <v>1</v>
      </c>
      <c r="H14" s="51" t="s">
        <v>10</v>
      </c>
      <c r="I14" s="344">
        <v>4</v>
      </c>
      <c r="J14" s="296" t="s">
        <v>130</v>
      </c>
      <c r="K14" s="116"/>
      <c r="L14" s="117">
        <f>ROUNDDOWN(G14*I14*K14,0)</f>
        <v>0</v>
      </c>
      <c r="M14" s="15"/>
      <c r="N14" s="16"/>
    </row>
    <row r="15" spans="1:15" ht="12" customHeight="1" x14ac:dyDescent="0.2">
      <c r="A15" s="2"/>
      <c r="B15" s="142"/>
      <c r="C15" s="45"/>
      <c r="D15" s="38"/>
      <c r="E15" s="38"/>
      <c r="F15" s="152"/>
      <c r="G15" s="145"/>
      <c r="H15" s="145"/>
      <c r="I15" s="347"/>
      <c r="J15" s="294"/>
      <c r="K15" s="118"/>
      <c r="L15" s="119"/>
      <c r="M15" s="13"/>
      <c r="N15" s="14"/>
    </row>
    <row r="16" spans="1:15" ht="12" customHeight="1" x14ac:dyDescent="0.2">
      <c r="A16" s="2"/>
      <c r="B16" s="49"/>
      <c r="C16" s="670"/>
      <c r="D16" s="671"/>
      <c r="E16" s="671"/>
      <c r="F16" s="672"/>
      <c r="G16" s="50"/>
      <c r="H16" s="51"/>
      <c r="I16" s="344"/>
      <c r="J16" s="296"/>
      <c r="K16" s="116"/>
      <c r="L16" s="117">
        <f>ROUNDDOWN(G16*I16*K16,0)</f>
        <v>0</v>
      </c>
      <c r="M16" s="680"/>
      <c r="N16" s="681"/>
    </row>
    <row r="17" spans="1:14" ht="12" customHeight="1" x14ac:dyDescent="0.2">
      <c r="A17" s="2"/>
      <c r="B17" s="142"/>
      <c r="C17" s="147"/>
      <c r="D17" s="40"/>
      <c r="E17" s="40"/>
      <c r="F17" s="148"/>
      <c r="G17" s="145"/>
      <c r="H17" s="145"/>
      <c r="I17" s="347"/>
      <c r="J17" s="294"/>
      <c r="K17" s="118"/>
      <c r="L17" s="119"/>
      <c r="M17" s="13"/>
      <c r="N17" s="14"/>
    </row>
    <row r="18" spans="1:14" ht="12" customHeight="1" x14ac:dyDescent="0.2">
      <c r="A18" s="2"/>
      <c r="B18" s="49"/>
      <c r="C18" s="670"/>
      <c r="D18" s="671"/>
      <c r="E18" s="671"/>
      <c r="F18" s="672"/>
      <c r="G18" s="50"/>
      <c r="H18" s="51"/>
      <c r="I18" s="295"/>
      <c r="J18" s="296"/>
      <c r="K18" s="116"/>
      <c r="L18" s="117">
        <f>ROUNDDOWN(G18*I18*K18,0)</f>
        <v>0</v>
      </c>
      <c r="M18" s="682"/>
      <c r="N18" s="683"/>
    </row>
    <row r="19" spans="1:14" ht="12" customHeight="1" x14ac:dyDescent="0.2">
      <c r="A19" s="2"/>
      <c r="B19" s="142"/>
      <c r="C19" s="45"/>
      <c r="D19" s="38"/>
      <c r="E19" s="38"/>
      <c r="F19" s="152"/>
      <c r="G19" s="145"/>
      <c r="H19" s="145"/>
      <c r="I19" s="293"/>
      <c r="J19" s="294"/>
      <c r="K19" s="118"/>
      <c r="L19" s="119"/>
      <c r="M19" s="25"/>
      <c r="N19" s="26"/>
    </row>
    <row r="20" spans="1:14" ht="12" customHeight="1" x14ac:dyDescent="0.2">
      <c r="A20" s="2"/>
      <c r="B20" s="49"/>
      <c r="C20" s="670"/>
      <c r="D20" s="671"/>
      <c r="E20" s="671"/>
      <c r="F20" s="672"/>
      <c r="G20" s="50"/>
      <c r="H20" s="51"/>
      <c r="I20" s="295"/>
      <c r="J20" s="296"/>
      <c r="K20" s="116"/>
      <c r="L20" s="117">
        <f>ROUNDDOWN(G20*I20*K20,0)</f>
        <v>0</v>
      </c>
      <c r="M20" s="680"/>
      <c r="N20" s="681"/>
    </row>
    <row r="21" spans="1:14" ht="12" customHeight="1" x14ac:dyDescent="0.2">
      <c r="A21" s="2"/>
      <c r="B21" s="142"/>
      <c r="C21" s="147"/>
      <c r="D21" s="40"/>
      <c r="E21" s="40"/>
      <c r="F21" s="148"/>
      <c r="G21" s="145"/>
      <c r="H21" s="145"/>
      <c r="I21" s="293"/>
      <c r="J21" s="294"/>
      <c r="K21" s="118"/>
      <c r="L21" s="119"/>
      <c r="M21" s="23"/>
      <c r="N21" s="24"/>
    </row>
    <row r="22" spans="1:14" ht="12" customHeight="1" x14ac:dyDescent="0.2">
      <c r="A22" s="2"/>
      <c r="B22" s="49"/>
      <c r="C22" s="670"/>
      <c r="D22" s="671"/>
      <c r="E22" s="671"/>
      <c r="F22" s="672"/>
      <c r="G22" s="50"/>
      <c r="H22" s="51"/>
      <c r="I22" s="295"/>
      <c r="J22" s="296"/>
      <c r="K22" s="116"/>
      <c r="L22" s="117">
        <f>ROUNDDOWN(G22*K22,0)</f>
        <v>0</v>
      </c>
      <c r="M22" s="15"/>
      <c r="N22" s="16"/>
    </row>
    <row r="23" spans="1:14" ht="12" customHeight="1" x14ac:dyDescent="0.2">
      <c r="A23" s="2"/>
      <c r="B23" s="142"/>
      <c r="C23" s="52"/>
      <c r="D23" s="53"/>
      <c r="E23" s="53"/>
      <c r="F23" s="54"/>
      <c r="G23" s="145"/>
      <c r="H23" s="145"/>
      <c r="I23" s="293"/>
      <c r="J23" s="294"/>
      <c r="K23" s="118"/>
      <c r="L23" s="119"/>
      <c r="M23" s="13"/>
      <c r="N23" s="14"/>
    </row>
    <row r="24" spans="1:14" ht="12" customHeight="1" x14ac:dyDescent="0.2">
      <c r="A24" s="2"/>
      <c r="B24" s="49"/>
      <c r="C24" s="670"/>
      <c r="D24" s="671"/>
      <c r="E24" s="671"/>
      <c r="F24" s="672"/>
      <c r="G24" s="50"/>
      <c r="H24" s="51"/>
      <c r="I24" s="295"/>
      <c r="J24" s="296"/>
      <c r="K24" s="116"/>
      <c r="L24" s="117">
        <f>ROUNDDOWN(G24*K24,0)</f>
        <v>0</v>
      </c>
      <c r="M24" s="15"/>
      <c r="N24" s="19"/>
    </row>
    <row r="25" spans="1:14" ht="12" customHeight="1" x14ac:dyDescent="0.2">
      <c r="A25" s="2"/>
      <c r="B25" s="142"/>
      <c r="C25" s="52"/>
      <c r="D25" s="53"/>
      <c r="E25" s="53"/>
      <c r="F25" s="54"/>
      <c r="G25" s="145"/>
      <c r="H25" s="145"/>
      <c r="I25" s="293"/>
      <c r="J25" s="294"/>
      <c r="K25" s="118"/>
      <c r="L25" s="119"/>
      <c r="M25" s="13"/>
      <c r="N25" s="14"/>
    </row>
    <row r="26" spans="1:14" ht="12" customHeight="1" x14ac:dyDescent="0.2">
      <c r="A26" s="2"/>
      <c r="B26" s="49"/>
      <c r="C26" s="670"/>
      <c r="D26" s="671"/>
      <c r="E26" s="671"/>
      <c r="F26" s="672"/>
      <c r="G26" s="50"/>
      <c r="H26" s="51"/>
      <c r="I26" s="295"/>
      <c r="J26" s="296"/>
      <c r="K26" s="116"/>
      <c r="L26" s="117">
        <f>ROUNDDOWN(G26*K26,0)</f>
        <v>0</v>
      </c>
      <c r="M26" s="15"/>
      <c r="N26" s="16"/>
    </row>
    <row r="27" spans="1:14" ht="12" customHeight="1" x14ac:dyDescent="0.2">
      <c r="A27" s="2"/>
      <c r="B27" s="142"/>
      <c r="C27" s="52"/>
      <c r="D27" s="53"/>
      <c r="E27" s="53"/>
      <c r="F27" s="54"/>
      <c r="G27" s="145"/>
      <c r="H27" s="145"/>
      <c r="I27" s="293"/>
      <c r="J27" s="294"/>
      <c r="K27" s="118"/>
      <c r="L27" s="119"/>
      <c r="M27" s="13"/>
      <c r="N27" s="14"/>
    </row>
    <row r="28" spans="1:14" ht="12" customHeight="1" x14ac:dyDescent="0.2">
      <c r="A28" s="2"/>
      <c r="B28" s="49"/>
      <c r="C28" s="670"/>
      <c r="D28" s="671"/>
      <c r="E28" s="671"/>
      <c r="F28" s="672"/>
      <c r="G28" s="50"/>
      <c r="H28" s="51"/>
      <c r="I28" s="295"/>
      <c r="J28" s="296"/>
      <c r="K28" s="116"/>
      <c r="L28" s="117">
        <f>ROUNDDOWN(G28*K28,0)</f>
        <v>0</v>
      </c>
      <c r="M28" s="15"/>
      <c r="N28" s="16"/>
    </row>
    <row r="29" spans="1:14" ht="12" customHeight="1" x14ac:dyDescent="0.2">
      <c r="A29" s="2"/>
      <c r="B29" s="142"/>
      <c r="C29" s="52"/>
      <c r="D29" s="53"/>
      <c r="E29" s="53"/>
      <c r="F29" s="54"/>
      <c r="G29" s="145"/>
      <c r="H29" s="145"/>
      <c r="I29" s="293"/>
      <c r="J29" s="294"/>
      <c r="K29" s="120"/>
      <c r="L29" s="121">
        <f>SUM(L5,L6,L9,L11,L13,L15)</f>
        <v>0</v>
      </c>
      <c r="M29" s="13"/>
      <c r="N29" s="14"/>
    </row>
    <row r="30" spans="1:14" ht="12" customHeight="1" x14ac:dyDescent="0.2">
      <c r="A30" s="2"/>
      <c r="B30" s="49"/>
      <c r="C30" s="670"/>
      <c r="D30" s="671"/>
      <c r="E30" s="671"/>
      <c r="F30" s="672"/>
      <c r="G30" s="50"/>
      <c r="H30" s="51"/>
      <c r="I30" s="295"/>
      <c r="J30" s="296"/>
      <c r="K30" s="116"/>
      <c r="L30" s="250"/>
      <c r="M30" s="15"/>
      <c r="N30" s="16"/>
    </row>
    <row r="31" spans="1:14" ht="12" customHeight="1" x14ac:dyDescent="0.2">
      <c r="A31" s="2"/>
      <c r="B31" s="62"/>
      <c r="C31" s="157"/>
      <c r="D31" s="53"/>
      <c r="E31" s="53"/>
      <c r="F31" s="54"/>
      <c r="G31" s="55"/>
      <c r="H31" s="55"/>
      <c r="I31" s="304"/>
      <c r="J31" s="305"/>
      <c r="K31" s="120"/>
      <c r="L31" s="121"/>
      <c r="M31" s="13"/>
      <c r="N31" s="14"/>
    </row>
    <row r="32" spans="1:14" ht="12" customHeight="1" x14ac:dyDescent="0.2">
      <c r="A32" s="2"/>
      <c r="B32" s="49"/>
      <c r="C32" s="57"/>
      <c r="D32" s="58"/>
      <c r="E32" s="58"/>
      <c r="F32" s="59"/>
      <c r="G32" s="60"/>
      <c r="H32" s="64"/>
      <c r="I32" s="306"/>
      <c r="J32" s="307"/>
      <c r="K32" s="116"/>
      <c r="L32" s="117"/>
      <c r="M32" s="15"/>
      <c r="N32" s="16"/>
    </row>
    <row r="33" spans="1:14" ht="12" customHeight="1" x14ac:dyDescent="0.2">
      <c r="A33" s="2"/>
      <c r="B33" s="62"/>
      <c r="C33" s="52"/>
      <c r="D33" s="175"/>
      <c r="E33" s="53"/>
      <c r="F33" s="54"/>
      <c r="G33" s="55"/>
      <c r="H33" s="55"/>
      <c r="I33" s="304"/>
      <c r="J33" s="305"/>
      <c r="K33" s="120"/>
      <c r="L33" s="121"/>
      <c r="M33" s="13"/>
      <c r="N33" s="14"/>
    </row>
    <row r="34" spans="1:14" ht="12" customHeight="1" x14ac:dyDescent="0.2">
      <c r="A34" s="2"/>
      <c r="B34" s="49"/>
      <c r="C34" s="57"/>
      <c r="D34" s="58"/>
      <c r="E34" s="58"/>
      <c r="F34" s="59"/>
      <c r="G34" s="50"/>
      <c r="H34" s="158"/>
      <c r="I34" s="308"/>
      <c r="J34" s="309"/>
      <c r="K34" s="116"/>
      <c r="L34" s="117"/>
      <c r="M34" s="15"/>
      <c r="N34" s="16"/>
    </row>
    <row r="35" spans="1:14" ht="12" customHeight="1" x14ac:dyDescent="0.2">
      <c r="A35" s="2"/>
      <c r="B35" s="62"/>
      <c r="C35" s="52"/>
      <c r="D35" s="53"/>
      <c r="E35" s="53"/>
      <c r="F35" s="54"/>
      <c r="G35" s="149"/>
      <c r="H35" s="149"/>
      <c r="I35" s="297"/>
      <c r="J35" s="287"/>
      <c r="K35" s="120"/>
      <c r="L35" s="160"/>
      <c r="M35" s="13"/>
      <c r="N35" s="14"/>
    </row>
    <row r="36" spans="1:14" ht="12" customHeight="1" x14ac:dyDescent="0.2">
      <c r="A36" s="2"/>
      <c r="B36" s="49"/>
      <c r="C36" s="57"/>
      <c r="D36" s="58"/>
      <c r="E36" s="58"/>
      <c r="F36" s="59"/>
      <c r="G36" s="50"/>
      <c r="H36" s="158"/>
      <c r="I36" s="308"/>
      <c r="J36" s="309"/>
      <c r="K36" s="116"/>
      <c r="L36" s="117"/>
      <c r="M36" s="15"/>
      <c r="N36" s="16"/>
    </row>
    <row r="37" spans="1:14" ht="12" customHeight="1" x14ac:dyDescent="0.2">
      <c r="A37" s="2"/>
      <c r="B37" s="62"/>
      <c r="C37" s="157"/>
      <c r="D37" s="53"/>
      <c r="E37" s="53"/>
      <c r="F37" s="54"/>
      <c r="G37" s="342"/>
      <c r="H37" s="149"/>
      <c r="I37" s="297"/>
      <c r="J37" s="287"/>
      <c r="K37" s="120"/>
      <c r="L37" s="121">
        <f>INT(L29*0.9*0.58)</f>
        <v>0</v>
      </c>
      <c r="M37" s="13"/>
      <c r="N37" s="14"/>
    </row>
    <row r="38" spans="1:14" ht="12" customHeight="1" x14ac:dyDescent="0.2">
      <c r="A38" s="2"/>
      <c r="B38" s="49"/>
      <c r="C38" s="138"/>
      <c r="D38" s="58"/>
      <c r="E38" s="161"/>
      <c r="F38" s="59"/>
      <c r="G38" s="323"/>
      <c r="H38" s="50"/>
      <c r="I38" s="295"/>
      <c r="J38" s="288"/>
      <c r="K38" s="116"/>
      <c r="L38" s="117"/>
      <c r="M38" s="17"/>
      <c r="N38" s="16"/>
    </row>
    <row r="39" spans="1:14" ht="12" customHeight="1" x14ac:dyDescent="0.2">
      <c r="A39" s="2"/>
      <c r="B39" s="142"/>
      <c r="C39" s="143"/>
      <c r="D39" s="122"/>
      <c r="E39" s="122"/>
      <c r="F39" s="144"/>
      <c r="G39" s="162"/>
      <c r="H39" s="162"/>
      <c r="I39" s="310"/>
      <c r="J39" s="311"/>
      <c r="K39" s="164"/>
      <c r="L39" s="165"/>
      <c r="M39" s="6"/>
      <c r="N39" s="11"/>
    </row>
    <row r="40" spans="1:14" ht="12" customHeight="1" x14ac:dyDescent="0.2">
      <c r="A40" s="2"/>
      <c r="B40" s="166"/>
      <c r="C40" s="167"/>
      <c r="D40" s="168" t="s">
        <v>11</v>
      </c>
      <c r="E40" s="168"/>
      <c r="F40" s="169"/>
      <c r="G40" s="170"/>
      <c r="H40" s="170"/>
      <c r="I40" s="270"/>
      <c r="J40" s="312"/>
      <c r="K40" s="172"/>
      <c r="L40" s="173">
        <f>SUM(L8:L38)</f>
        <v>0</v>
      </c>
      <c r="M40" s="4"/>
      <c r="N40" s="5"/>
    </row>
    <row r="41" spans="1:14" ht="12" customHeight="1" x14ac:dyDescent="0.2">
      <c r="B41" s="175"/>
      <c r="C41" s="175"/>
      <c r="D41" s="175"/>
      <c r="E41" s="175"/>
      <c r="F41" s="175"/>
      <c r="G41" s="673"/>
      <c r="H41" s="673"/>
      <c r="I41" s="673"/>
      <c r="J41" s="673"/>
      <c r="K41" s="175"/>
      <c r="L41" s="175"/>
      <c r="N41" s="7"/>
    </row>
  </sheetData>
  <dataConsolidate/>
  <mergeCells count="24">
    <mergeCell ref="M4:N4"/>
    <mergeCell ref="G2:N3"/>
    <mergeCell ref="C14:F14"/>
    <mergeCell ref="D2:F3"/>
    <mergeCell ref="C4:F4"/>
    <mergeCell ref="G4:H4"/>
    <mergeCell ref="I4:J4"/>
    <mergeCell ref="C7:F7"/>
    <mergeCell ref="C8:F8"/>
    <mergeCell ref="C10:F10"/>
    <mergeCell ref="M10:N10"/>
    <mergeCell ref="C12:F12"/>
    <mergeCell ref="G41:J41"/>
    <mergeCell ref="C16:F16"/>
    <mergeCell ref="M16:N16"/>
    <mergeCell ref="C18:F18"/>
    <mergeCell ref="M18:N18"/>
    <mergeCell ref="C20:F20"/>
    <mergeCell ref="M20:N20"/>
    <mergeCell ref="C22:F22"/>
    <mergeCell ref="C24:F24"/>
    <mergeCell ref="C26:F26"/>
    <mergeCell ref="C28:F28"/>
    <mergeCell ref="C30:F30"/>
  </mergeCells>
  <phoneticPr fontId="2"/>
  <pageMargins left="0.70866141732283472" right="0.70866141732283472" top="0.98425196850393704" bottom="0.59055118110236227" header="0.51181102362204722" footer="0.31496062992125984"/>
  <pageSetup paperSize="9" scale="94" orientation="landscape" useFirstPageNumber="1" horizontalDpi="4294967293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76DD4-C12B-A640-AD0C-C18827634CC3}">
  <dimension ref="A2:O41"/>
  <sheetViews>
    <sheetView view="pageBreakPreview" topLeftCell="A3" zoomScale="115" zoomScaleNormal="100" zoomScaleSheetLayoutView="115" workbookViewId="0">
      <selection activeCell="M30" sqref="M30"/>
    </sheetView>
  </sheetViews>
  <sheetFormatPr defaultColWidth="9" defaultRowHeight="12" customHeight="1" x14ac:dyDescent="0.2"/>
  <cols>
    <col min="1" max="1" width="3.33203125" style="1" customWidth="1"/>
    <col min="2" max="2" width="5.33203125" style="1" customWidth="1"/>
    <col min="3" max="6" width="11.6640625" style="1" customWidth="1"/>
    <col min="7" max="8" width="6.6640625" style="35" customWidth="1"/>
    <col min="9" max="10" width="6.6640625" style="114" customWidth="1"/>
    <col min="11" max="11" width="14.33203125" style="1" bestFit="1" customWidth="1"/>
    <col min="12" max="12" width="13.6640625" style="1" customWidth="1"/>
    <col min="13" max="13" width="15.109375" style="1" customWidth="1"/>
    <col min="14" max="14" width="14.44140625" style="1" customWidth="1"/>
    <col min="15" max="15" width="2.33203125" style="1" customWidth="1"/>
    <col min="16" max="16384" width="9" style="1"/>
  </cols>
  <sheetData>
    <row r="2" spans="1:15" ht="12" customHeight="1" x14ac:dyDescent="0.2">
      <c r="B2" s="20"/>
      <c r="C2" s="21"/>
      <c r="D2" s="649" t="s">
        <v>310</v>
      </c>
      <c r="E2" s="649"/>
      <c r="F2" s="649"/>
      <c r="G2" s="667" t="s">
        <v>401</v>
      </c>
      <c r="H2" s="667"/>
      <c r="I2" s="667"/>
      <c r="J2" s="667"/>
      <c r="K2" s="667"/>
      <c r="L2" s="667"/>
      <c r="M2" s="667"/>
      <c r="N2" s="667"/>
      <c r="O2" s="37"/>
    </row>
    <row r="3" spans="1:15" ht="12" customHeight="1" x14ac:dyDescent="0.2">
      <c r="A3" s="2"/>
      <c r="B3" s="22"/>
      <c r="C3" s="21"/>
      <c r="D3" s="650"/>
      <c r="E3" s="650"/>
      <c r="F3" s="650"/>
      <c r="G3" s="668"/>
      <c r="H3" s="668"/>
      <c r="I3" s="668"/>
      <c r="J3" s="668"/>
      <c r="K3" s="668"/>
      <c r="L3" s="668"/>
      <c r="M3" s="668"/>
      <c r="N3" s="668"/>
      <c r="O3" s="37"/>
    </row>
    <row r="4" spans="1:15" s="2" customFormat="1" ht="20.25" customHeight="1" x14ac:dyDescent="0.2">
      <c r="A4" s="3"/>
      <c r="B4" s="18" t="s">
        <v>0</v>
      </c>
      <c r="C4" s="651" t="s">
        <v>1</v>
      </c>
      <c r="D4" s="652"/>
      <c r="E4" s="652"/>
      <c r="F4" s="653"/>
      <c r="G4" s="674" t="s">
        <v>250</v>
      </c>
      <c r="H4" s="675"/>
      <c r="I4" s="676" t="s">
        <v>34</v>
      </c>
      <c r="J4" s="677"/>
      <c r="K4" s="9" t="s">
        <v>4</v>
      </c>
      <c r="L4" s="10" t="s">
        <v>5</v>
      </c>
      <c r="M4" s="652" t="s">
        <v>6</v>
      </c>
      <c r="N4" s="654"/>
    </row>
    <row r="5" spans="1:15" ht="12" customHeight="1" x14ac:dyDescent="0.2">
      <c r="A5" s="3"/>
      <c r="B5" s="130"/>
      <c r="C5" s="131"/>
      <c r="D5" s="132"/>
      <c r="E5" s="132"/>
      <c r="F5" s="133"/>
      <c r="G5" s="134"/>
      <c r="H5" s="134"/>
      <c r="I5" s="289"/>
      <c r="J5" s="290"/>
      <c r="K5" s="135"/>
      <c r="L5" s="136"/>
      <c r="M5" s="8"/>
      <c r="N5" s="34"/>
    </row>
    <row r="6" spans="1:15" ht="12" customHeight="1" x14ac:dyDescent="0.2">
      <c r="A6" s="2"/>
      <c r="B6" s="49"/>
      <c r="C6" s="138" t="s">
        <v>273</v>
      </c>
      <c r="D6" s="58"/>
      <c r="E6" s="58"/>
      <c r="F6" s="59"/>
      <c r="G6" s="139"/>
      <c r="H6" s="139"/>
      <c r="I6" s="291"/>
      <c r="J6" s="292"/>
      <c r="K6" s="140"/>
      <c r="L6" s="141"/>
      <c r="M6" s="15"/>
      <c r="N6" s="19"/>
    </row>
    <row r="7" spans="1:15" ht="12" customHeight="1" x14ac:dyDescent="0.2">
      <c r="A7" s="2"/>
      <c r="B7" s="142"/>
      <c r="C7" s="691"/>
      <c r="D7" s="692"/>
      <c r="E7" s="692"/>
      <c r="F7" s="693"/>
      <c r="G7" s="145"/>
      <c r="H7" s="145"/>
      <c r="I7" s="293"/>
      <c r="J7" s="294"/>
      <c r="K7" s="146"/>
      <c r="L7" s="119"/>
      <c r="M7" s="6"/>
      <c r="N7" s="11"/>
    </row>
    <row r="8" spans="1:15" ht="12" customHeight="1" x14ac:dyDescent="0.2">
      <c r="A8" s="2"/>
      <c r="B8" s="49">
        <v>1</v>
      </c>
      <c r="C8" s="670" t="s">
        <v>274</v>
      </c>
      <c r="D8" s="671"/>
      <c r="E8" s="671"/>
      <c r="F8" s="672"/>
      <c r="G8" s="50">
        <v>1</v>
      </c>
      <c r="H8" s="51" t="s">
        <v>30</v>
      </c>
      <c r="I8" s="295">
        <v>2</v>
      </c>
      <c r="J8" s="296" t="s">
        <v>35</v>
      </c>
      <c r="K8" s="116"/>
      <c r="L8" s="117">
        <f>ROUNDDOWN(G8*I8*K8,0)</f>
        <v>0</v>
      </c>
      <c r="M8" s="58" t="s">
        <v>276</v>
      </c>
      <c r="N8" s="16"/>
    </row>
    <row r="9" spans="1:15" ht="12" customHeight="1" x14ac:dyDescent="0.2">
      <c r="A9" s="2"/>
      <c r="B9" s="142"/>
      <c r="C9" s="147"/>
      <c r="D9" s="40"/>
      <c r="E9" s="40"/>
      <c r="F9" s="148"/>
      <c r="G9" s="145"/>
      <c r="H9" s="145"/>
      <c r="I9" s="293"/>
      <c r="J9" s="294"/>
      <c r="K9" s="118"/>
      <c r="L9" s="119"/>
      <c r="M9" s="13"/>
      <c r="N9" s="14"/>
    </row>
    <row r="10" spans="1:15" ht="12" customHeight="1" x14ac:dyDescent="0.2">
      <c r="A10" s="2"/>
      <c r="B10" s="49">
        <v>2</v>
      </c>
      <c r="C10" s="670" t="s">
        <v>275</v>
      </c>
      <c r="D10" s="671"/>
      <c r="E10" s="671"/>
      <c r="F10" s="672"/>
      <c r="G10" s="50">
        <v>1</v>
      </c>
      <c r="H10" s="51" t="s">
        <v>10</v>
      </c>
      <c r="I10" s="295">
        <v>1</v>
      </c>
      <c r="J10" s="296" t="s">
        <v>10</v>
      </c>
      <c r="K10" s="116"/>
      <c r="L10" s="117">
        <f>ROUNDDOWN(G10*I10*K10,0)</f>
        <v>0</v>
      </c>
      <c r="M10" s="682"/>
      <c r="N10" s="683"/>
    </row>
    <row r="11" spans="1:15" ht="12" customHeight="1" x14ac:dyDescent="0.2">
      <c r="A11" s="2"/>
      <c r="B11" s="142"/>
      <c r="C11" s="45"/>
      <c r="D11" s="38"/>
      <c r="E11" s="38"/>
      <c r="F11" s="152"/>
      <c r="G11" s="145"/>
      <c r="H11" s="145"/>
      <c r="I11" s="293"/>
      <c r="J11" s="294"/>
      <c r="K11" s="118"/>
      <c r="L11" s="119"/>
      <c r="M11" s="13"/>
      <c r="N11" s="12"/>
    </row>
    <row r="12" spans="1:15" ht="12" customHeight="1" x14ac:dyDescent="0.2">
      <c r="A12" s="2"/>
      <c r="B12" s="49"/>
      <c r="C12" s="670"/>
      <c r="D12" s="671"/>
      <c r="E12" s="671"/>
      <c r="F12" s="672"/>
      <c r="G12" s="50"/>
      <c r="H12" s="51"/>
      <c r="I12" s="295"/>
      <c r="J12" s="296"/>
      <c r="K12" s="116"/>
      <c r="L12" s="117">
        <f>ROUNDDOWN(G12*I12*K12,0)</f>
        <v>0</v>
      </c>
      <c r="M12" s="15"/>
      <c r="N12" s="16"/>
    </row>
    <row r="13" spans="1:15" ht="12" customHeight="1" x14ac:dyDescent="0.2">
      <c r="A13" s="2"/>
      <c r="B13" s="142"/>
      <c r="C13" s="147"/>
      <c r="D13" s="40"/>
      <c r="E13" s="40"/>
      <c r="F13" s="148"/>
      <c r="G13" s="145"/>
      <c r="H13" s="145"/>
      <c r="I13" s="293"/>
      <c r="J13" s="294"/>
      <c r="K13" s="118"/>
      <c r="L13" s="119"/>
      <c r="M13" s="13"/>
      <c r="N13" s="14"/>
    </row>
    <row r="14" spans="1:15" ht="12" customHeight="1" x14ac:dyDescent="0.2">
      <c r="A14" s="2"/>
      <c r="B14" s="49"/>
      <c r="C14" s="670"/>
      <c r="D14" s="671"/>
      <c r="E14" s="671"/>
      <c r="F14" s="672"/>
      <c r="G14" s="50"/>
      <c r="H14" s="51"/>
      <c r="I14" s="295"/>
      <c r="J14" s="296"/>
      <c r="K14" s="116"/>
      <c r="L14" s="117">
        <f>ROUNDDOWN(G14*I14*K14,0)</f>
        <v>0</v>
      </c>
      <c r="M14" s="15"/>
      <c r="N14" s="16"/>
    </row>
    <row r="15" spans="1:15" ht="12" customHeight="1" x14ac:dyDescent="0.2">
      <c r="A15" s="2"/>
      <c r="B15" s="142"/>
      <c r="C15" s="45"/>
      <c r="D15" s="38"/>
      <c r="E15" s="38"/>
      <c r="F15" s="152"/>
      <c r="G15" s="145"/>
      <c r="H15" s="145"/>
      <c r="I15" s="293"/>
      <c r="J15" s="294"/>
      <c r="K15" s="118"/>
      <c r="L15" s="119"/>
      <c r="M15" s="13"/>
      <c r="N15" s="14"/>
    </row>
    <row r="16" spans="1:15" ht="12" customHeight="1" x14ac:dyDescent="0.2">
      <c r="A16" s="2"/>
      <c r="B16" s="49"/>
      <c r="C16" s="670"/>
      <c r="D16" s="671"/>
      <c r="E16" s="671"/>
      <c r="F16" s="672"/>
      <c r="G16" s="50"/>
      <c r="H16" s="51"/>
      <c r="I16" s="295"/>
      <c r="J16" s="296"/>
      <c r="K16" s="116"/>
      <c r="L16" s="117">
        <f>ROUNDDOWN(G16*I16*K16,0)</f>
        <v>0</v>
      </c>
      <c r="M16" s="680"/>
      <c r="N16" s="681"/>
    </row>
    <row r="17" spans="1:14" ht="12" customHeight="1" x14ac:dyDescent="0.2">
      <c r="A17" s="2"/>
      <c r="B17" s="142"/>
      <c r="C17" s="147"/>
      <c r="D17" s="40"/>
      <c r="E17" s="40"/>
      <c r="F17" s="148"/>
      <c r="G17" s="145"/>
      <c r="H17" s="145"/>
      <c r="I17" s="293"/>
      <c r="J17" s="294"/>
      <c r="K17" s="118"/>
      <c r="L17" s="119"/>
      <c r="M17" s="13"/>
      <c r="N17" s="14"/>
    </row>
    <row r="18" spans="1:14" ht="12" customHeight="1" x14ac:dyDescent="0.2">
      <c r="A18" s="2"/>
      <c r="B18" s="49"/>
      <c r="C18" s="670"/>
      <c r="D18" s="671"/>
      <c r="E18" s="671"/>
      <c r="F18" s="672"/>
      <c r="G18" s="50"/>
      <c r="H18" s="51"/>
      <c r="I18" s="295"/>
      <c r="J18" s="296"/>
      <c r="K18" s="116"/>
      <c r="L18" s="117">
        <f>ROUNDDOWN(G18*I18*K18,0)</f>
        <v>0</v>
      </c>
      <c r="M18" s="682"/>
      <c r="N18" s="683"/>
    </row>
    <row r="19" spans="1:14" ht="12" customHeight="1" x14ac:dyDescent="0.2">
      <c r="A19" s="2"/>
      <c r="B19" s="142"/>
      <c r="C19" s="45"/>
      <c r="D19" s="38"/>
      <c r="E19" s="38"/>
      <c r="F19" s="152"/>
      <c r="G19" s="145"/>
      <c r="H19" s="145"/>
      <c r="I19" s="293"/>
      <c r="J19" s="294"/>
      <c r="K19" s="118"/>
      <c r="L19" s="119"/>
      <c r="M19" s="25"/>
      <c r="N19" s="26"/>
    </row>
    <row r="20" spans="1:14" ht="12" customHeight="1" x14ac:dyDescent="0.2">
      <c r="A20" s="2"/>
      <c r="B20" s="49"/>
      <c r="C20" s="670"/>
      <c r="D20" s="671"/>
      <c r="E20" s="671"/>
      <c r="F20" s="672"/>
      <c r="G20" s="50"/>
      <c r="H20" s="51"/>
      <c r="I20" s="295"/>
      <c r="J20" s="296"/>
      <c r="K20" s="116"/>
      <c r="L20" s="117">
        <f>ROUNDDOWN(G20*I20*K20,0)</f>
        <v>0</v>
      </c>
      <c r="M20" s="680"/>
      <c r="N20" s="681"/>
    </row>
    <row r="21" spans="1:14" ht="12" customHeight="1" x14ac:dyDescent="0.2">
      <c r="A21" s="2"/>
      <c r="B21" s="142"/>
      <c r="C21" s="147"/>
      <c r="D21" s="40"/>
      <c r="E21" s="40"/>
      <c r="F21" s="148"/>
      <c r="G21" s="145"/>
      <c r="H21" s="145"/>
      <c r="I21" s="293"/>
      <c r="J21" s="294"/>
      <c r="K21" s="118"/>
      <c r="L21" s="119"/>
      <c r="M21" s="23"/>
      <c r="N21" s="24"/>
    </row>
    <row r="22" spans="1:14" ht="12" customHeight="1" x14ac:dyDescent="0.2">
      <c r="A22" s="2"/>
      <c r="B22" s="49"/>
      <c r="C22" s="670"/>
      <c r="D22" s="671"/>
      <c r="E22" s="671"/>
      <c r="F22" s="672"/>
      <c r="G22" s="50"/>
      <c r="H22" s="51"/>
      <c r="I22" s="295"/>
      <c r="J22" s="296"/>
      <c r="K22" s="116"/>
      <c r="L22" s="117">
        <f>ROUNDDOWN(G22*K22,0)</f>
        <v>0</v>
      </c>
      <c r="M22" s="15"/>
      <c r="N22" s="16"/>
    </row>
    <row r="23" spans="1:14" ht="12" customHeight="1" x14ac:dyDescent="0.2">
      <c r="A23" s="2"/>
      <c r="B23" s="142"/>
      <c r="C23" s="52"/>
      <c r="D23" s="53"/>
      <c r="E23" s="53"/>
      <c r="F23" s="54"/>
      <c r="G23" s="145"/>
      <c r="H23" s="145"/>
      <c r="I23" s="293"/>
      <c r="J23" s="294"/>
      <c r="K23" s="118"/>
      <c r="L23" s="119"/>
      <c r="M23" s="13"/>
      <c r="N23" s="14"/>
    </row>
    <row r="24" spans="1:14" ht="12" customHeight="1" x14ac:dyDescent="0.2">
      <c r="A24" s="2"/>
      <c r="B24" s="49"/>
      <c r="C24" s="670"/>
      <c r="D24" s="671"/>
      <c r="E24" s="671"/>
      <c r="F24" s="672"/>
      <c r="G24" s="50"/>
      <c r="H24" s="51"/>
      <c r="I24" s="295"/>
      <c r="J24" s="296"/>
      <c r="K24" s="116"/>
      <c r="L24" s="117">
        <f>ROUNDDOWN(G24*K24,0)</f>
        <v>0</v>
      </c>
      <c r="M24" s="15"/>
      <c r="N24" s="19"/>
    </row>
    <row r="25" spans="1:14" ht="12" customHeight="1" x14ac:dyDescent="0.2">
      <c r="A25" s="2"/>
      <c r="B25" s="142"/>
      <c r="C25" s="52"/>
      <c r="D25" s="53"/>
      <c r="E25" s="53"/>
      <c r="F25" s="54"/>
      <c r="G25" s="145"/>
      <c r="H25" s="145"/>
      <c r="I25" s="293"/>
      <c r="J25" s="294"/>
      <c r="K25" s="118"/>
      <c r="L25" s="119"/>
      <c r="M25" s="13"/>
      <c r="N25" s="14"/>
    </row>
    <row r="26" spans="1:14" ht="12" customHeight="1" x14ac:dyDescent="0.2">
      <c r="A26" s="2"/>
      <c r="B26" s="49"/>
      <c r="C26" s="670"/>
      <c r="D26" s="671"/>
      <c r="E26" s="671"/>
      <c r="F26" s="672"/>
      <c r="G26" s="50"/>
      <c r="H26" s="51"/>
      <c r="I26" s="295"/>
      <c r="J26" s="296"/>
      <c r="K26" s="116"/>
      <c r="L26" s="117">
        <f>ROUNDDOWN(G26*K26,0)</f>
        <v>0</v>
      </c>
      <c r="M26" s="15"/>
      <c r="N26" s="16"/>
    </row>
    <row r="27" spans="1:14" ht="12" customHeight="1" x14ac:dyDescent="0.2">
      <c r="A27" s="2"/>
      <c r="B27" s="142"/>
      <c r="C27" s="52"/>
      <c r="D27" s="53"/>
      <c r="E27" s="53"/>
      <c r="F27" s="54"/>
      <c r="G27" s="145"/>
      <c r="H27" s="145"/>
      <c r="I27" s="293"/>
      <c r="J27" s="294"/>
      <c r="K27" s="118"/>
      <c r="L27" s="119"/>
      <c r="M27" s="13"/>
      <c r="N27" s="14"/>
    </row>
    <row r="28" spans="1:14" ht="12" customHeight="1" x14ac:dyDescent="0.2">
      <c r="A28" s="2"/>
      <c r="B28" s="49"/>
      <c r="C28" s="670"/>
      <c r="D28" s="671"/>
      <c r="E28" s="671"/>
      <c r="F28" s="672"/>
      <c r="G28" s="50"/>
      <c r="H28" s="51"/>
      <c r="I28" s="295"/>
      <c r="J28" s="296"/>
      <c r="K28" s="116"/>
      <c r="L28" s="117">
        <f>ROUNDDOWN(G28*K28,0)</f>
        <v>0</v>
      </c>
      <c r="M28" s="15"/>
      <c r="N28" s="16"/>
    </row>
    <row r="29" spans="1:14" ht="12" customHeight="1" x14ac:dyDescent="0.2">
      <c r="A29" s="2"/>
      <c r="B29" s="142"/>
      <c r="C29" s="52"/>
      <c r="D29" s="53"/>
      <c r="E29" s="53"/>
      <c r="F29" s="54"/>
      <c r="G29" s="145"/>
      <c r="H29" s="145"/>
      <c r="I29" s="293"/>
      <c r="J29" s="294"/>
      <c r="K29" s="120"/>
      <c r="L29" s="121">
        <f>SUM(L5,L6,L9,L11,L13,L15)</f>
        <v>0</v>
      </c>
      <c r="M29" s="13"/>
      <c r="N29" s="14"/>
    </row>
    <row r="30" spans="1:14" ht="12" customHeight="1" x14ac:dyDescent="0.2">
      <c r="A30" s="2"/>
      <c r="B30" s="49"/>
      <c r="C30" s="670"/>
      <c r="D30" s="671"/>
      <c r="E30" s="671"/>
      <c r="F30" s="672"/>
      <c r="G30" s="50"/>
      <c r="H30" s="51"/>
      <c r="I30" s="295"/>
      <c r="J30" s="296"/>
      <c r="K30" s="116"/>
      <c r="L30" s="250"/>
      <c r="M30" s="15"/>
      <c r="N30" s="16"/>
    </row>
    <row r="31" spans="1:14" ht="12" customHeight="1" x14ac:dyDescent="0.2">
      <c r="A31" s="2"/>
      <c r="B31" s="62"/>
      <c r="C31" s="157"/>
      <c r="D31" s="53"/>
      <c r="E31" s="53"/>
      <c r="F31" s="54"/>
      <c r="G31" s="55"/>
      <c r="H31" s="55"/>
      <c r="I31" s="304"/>
      <c r="J31" s="305"/>
      <c r="K31" s="120"/>
      <c r="L31" s="121"/>
      <c r="M31" s="13"/>
      <c r="N31" s="14"/>
    </row>
    <row r="32" spans="1:14" ht="12" customHeight="1" x14ac:dyDescent="0.2">
      <c r="A32" s="2"/>
      <c r="B32" s="49"/>
      <c r="C32" s="57"/>
      <c r="D32" s="58"/>
      <c r="E32" s="58"/>
      <c r="F32" s="59"/>
      <c r="G32" s="60"/>
      <c r="H32" s="64"/>
      <c r="I32" s="306"/>
      <c r="J32" s="307"/>
      <c r="K32" s="116"/>
      <c r="L32" s="117"/>
      <c r="M32" s="15"/>
      <c r="N32" s="16"/>
    </row>
    <row r="33" spans="1:14" ht="12" customHeight="1" x14ac:dyDescent="0.2">
      <c r="A33" s="2"/>
      <c r="B33" s="62"/>
      <c r="C33" s="52"/>
      <c r="D33" s="175"/>
      <c r="E33" s="53"/>
      <c r="F33" s="54"/>
      <c r="G33" s="55"/>
      <c r="H33" s="55"/>
      <c r="I33" s="304"/>
      <c r="J33" s="305"/>
      <c r="K33" s="120"/>
      <c r="L33" s="121"/>
      <c r="M33" s="13"/>
      <c r="N33" s="14"/>
    </row>
    <row r="34" spans="1:14" ht="12" customHeight="1" x14ac:dyDescent="0.2">
      <c r="A34" s="2"/>
      <c r="B34" s="49"/>
      <c r="C34" s="57"/>
      <c r="D34" s="58"/>
      <c r="E34" s="58"/>
      <c r="F34" s="59"/>
      <c r="G34" s="50"/>
      <c r="H34" s="158"/>
      <c r="I34" s="308"/>
      <c r="J34" s="309"/>
      <c r="K34" s="116"/>
      <c r="L34" s="117"/>
      <c r="M34" s="15"/>
      <c r="N34" s="16"/>
    </row>
    <row r="35" spans="1:14" ht="12" customHeight="1" x14ac:dyDescent="0.2">
      <c r="A35" s="2"/>
      <c r="B35" s="62"/>
      <c r="C35" s="52"/>
      <c r="D35" s="53"/>
      <c r="E35" s="53"/>
      <c r="F35" s="54"/>
      <c r="G35" s="149"/>
      <c r="H35" s="149"/>
      <c r="I35" s="297"/>
      <c r="J35" s="287"/>
      <c r="K35" s="120"/>
      <c r="L35" s="160"/>
      <c r="M35" s="13"/>
      <c r="N35" s="14"/>
    </row>
    <row r="36" spans="1:14" ht="12" customHeight="1" x14ac:dyDescent="0.2">
      <c r="A36" s="2"/>
      <c r="B36" s="49"/>
      <c r="C36" s="57"/>
      <c r="D36" s="58"/>
      <c r="E36" s="58"/>
      <c r="F36" s="59"/>
      <c r="G36" s="50"/>
      <c r="H36" s="158"/>
      <c r="I36" s="308"/>
      <c r="J36" s="309"/>
      <c r="K36" s="116"/>
      <c r="L36" s="117"/>
      <c r="M36" s="15"/>
      <c r="N36" s="16"/>
    </row>
    <row r="37" spans="1:14" ht="12" customHeight="1" x14ac:dyDescent="0.2">
      <c r="A37" s="2"/>
      <c r="B37" s="62"/>
      <c r="C37" s="157"/>
      <c r="D37" s="53"/>
      <c r="E37" s="53"/>
      <c r="F37" s="54"/>
      <c r="G37" s="342"/>
      <c r="H37" s="149"/>
      <c r="I37" s="297"/>
      <c r="J37" s="287"/>
      <c r="K37" s="284"/>
      <c r="L37" s="121">
        <f>INT(L29*0.9*0.58)</f>
        <v>0</v>
      </c>
      <c r="M37" s="13"/>
      <c r="N37" s="14"/>
    </row>
    <row r="38" spans="1:14" ht="12" customHeight="1" x14ac:dyDescent="0.2">
      <c r="A38" s="2"/>
      <c r="B38" s="49"/>
      <c r="C38" s="138"/>
      <c r="D38" s="58"/>
      <c r="E38" s="161"/>
      <c r="F38" s="59"/>
      <c r="G38" s="323"/>
      <c r="H38" s="50"/>
      <c r="I38" s="295"/>
      <c r="J38" s="288"/>
      <c r="K38" s="285"/>
      <c r="L38" s="117"/>
      <c r="M38" s="17"/>
      <c r="N38" s="16"/>
    </row>
    <row r="39" spans="1:14" ht="12" customHeight="1" x14ac:dyDescent="0.2">
      <c r="A39" s="2"/>
      <c r="B39" s="142"/>
      <c r="C39" s="143"/>
      <c r="D39" s="122"/>
      <c r="E39" s="122"/>
      <c r="F39" s="144"/>
      <c r="G39" s="162"/>
      <c r="H39" s="162"/>
      <c r="I39" s="310"/>
      <c r="J39" s="311"/>
      <c r="K39" s="164"/>
      <c r="L39" s="165"/>
      <c r="M39" s="6"/>
      <c r="N39" s="11"/>
    </row>
    <row r="40" spans="1:14" ht="12" customHeight="1" x14ac:dyDescent="0.2">
      <c r="A40" s="2"/>
      <c r="B40" s="166"/>
      <c r="C40" s="167"/>
      <c r="D40" s="168" t="s">
        <v>11</v>
      </c>
      <c r="E40" s="168"/>
      <c r="F40" s="169"/>
      <c r="G40" s="170"/>
      <c r="H40" s="170"/>
      <c r="I40" s="270"/>
      <c r="J40" s="312"/>
      <c r="K40" s="172"/>
      <c r="L40" s="173">
        <f>SUM(L8:L38)</f>
        <v>0</v>
      </c>
      <c r="M40" s="4"/>
      <c r="N40" s="5"/>
    </row>
    <row r="41" spans="1:14" ht="12" customHeight="1" x14ac:dyDescent="0.2">
      <c r="B41" s="175"/>
      <c r="C41" s="175"/>
      <c r="D41" s="175"/>
      <c r="E41" s="175"/>
      <c r="F41" s="175"/>
      <c r="G41" s="673"/>
      <c r="H41" s="673"/>
      <c r="I41" s="673"/>
      <c r="J41" s="673"/>
      <c r="K41" s="175"/>
      <c r="L41" s="175"/>
      <c r="N41" s="7"/>
    </row>
  </sheetData>
  <dataConsolidate/>
  <mergeCells count="24">
    <mergeCell ref="M4:N4"/>
    <mergeCell ref="G2:N3"/>
    <mergeCell ref="C14:F14"/>
    <mergeCell ref="D2:F3"/>
    <mergeCell ref="C4:F4"/>
    <mergeCell ref="G4:H4"/>
    <mergeCell ref="I4:J4"/>
    <mergeCell ref="C7:F7"/>
    <mergeCell ref="C8:F8"/>
    <mergeCell ref="C10:F10"/>
    <mergeCell ref="M10:N10"/>
    <mergeCell ref="C12:F12"/>
    <mergeCell ref="G41:J41"/>
    <mergeCell ref="C16:F16"/>
    <mergeCell ref="M16:N16"/>
    <mergeCell ref="C18:F18"/>
    <mergeCell ref="M18:N18"/>
    <mergeCell ref="C20:F20"/>
    <mergeCell ref="M20:N20"/>
    <mergeCell ref="C22:F22"/>
    <mergeCell ref="C24:F24"/>
    <mergeCell ref="C26:F26"/>
    <mergeCell ref="C28:F28"/>
    <mergeCell ref="C30:F30"/>
  </mergeCells>
  <phoneticPr fontId="2"/>
  <pageMargins left="0.70866141732283472" right="0.70866141732283472" top="0.98425196850393704" bottom="0.59055118110236227" header="0.51181102362204722" footer="0.31496062992125984"/>
  <pageSetup paperSize="9" scale="94" orientation="landscape" useFirstPageNumber="1" horizontalDpi="4294967293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A35CD-0B60-E648-875A-31F8CED26E11}">
  <dimension ref="A2:O41"/>
  <sheetViews>
    <sheetView view="pageBreakPreview" zoomScale="115" zoomScaleNormal="100" zoomScaleSheetLayoutView="115" workbookViewId="0">
      <selection activeCell="K7" sqref="K7:K15"/>
    </sheetView>
  </sheetViews>
  <sheetFormatPr defaultColWidth="9" defaultRowHeight="12" customHeight="1" x14ac:dyDescent="0.2"/>
  <cols>
    <col min="1" max="1" width="3.33203125" style="1" customWidth="1"/>
    <col min="2" max="2" width="5.33203125" style="1" customWidth="1"/>
    <col min="3" max="6" width="11.6640625" style="1" customWidth="1"/>
    <col min="7" max="8" width="6.6640625" style="35" customWidth="1"/>
    <col min="9" max="10" width="6.6640625" style="114" customWidth="1"/>
    <col min="11" max="11" width="14.33203125" style="1" bestFit="1" customWidth="1"/>
    <col min="12" max="12" width="13.6640625" style="1" customWidth="1"/>
    <col min="13" max="13" width="15.109375" style="1" customWidth="1"/>
    <col min="14" max="14" width="14.44140625" style="1" customWidth="1"/>
    <col min="15" max="15" width="2.33203125" style="1" customWidth="1"/>
    <col min="16" max="16384" width="9" style="1"/>
  </cols>
  <sheetData>
    <row r="2" spans="1:15" ht="12" customHeight="1" x14ac:dyDescent="0.2">
      <c r="B2" s="20"/>
      <c r="C2" s="21"/>
      <c r="D2" s="649" t="s">
        <v>310</v>
      </c>
      <c r="E2" s="649"/>
      <c r="F2" s="649"/>
      <c r="G2" s="667" t="s">
        <v>402</v>
      </c>
      <c r="H2" s="667"/>
      <c r="I2" s="667"/>
      <c r="J2" s="667"/>
      <c r="K2" s="667"/>
      <c r="L2" s="667"/>
      <c r="M2" s="667"/>
      <c r="N2" s="667"/>
      <c r="O2" s="37"/>
    </row>
    <row r="3" spans="1:15" ht="12" customHeight="1" x14ac:dyDescent="0.2">
      <c r="A3" s="2"/>
      <c r="B3" s="22"/>
      <c r="C3" s="21"/>
      <c r="D3" s="650"/>
      <c r="E3" s="650"/>
      <c r="F3" s="650"/>
      <c r="G3" s="668"/>
      <c r="H3" s="668"/>
      <c r="I3" s="668"/>
      <c r="J3" s="668"/>
      <c r="K3" s="668"/>
      <c r="L3" s="668"/>
      <c r="M3" s="668"/>
      <c r="N3" s="668"/>
      <c r="O3" s="37"/>
    </row>
    <row r="4" spans="1:15" s="2" customFormat="1" ht="20.25" customHeight="1" x14ac:dyDescent="0.2">
      <c r="A4" s="3"/>
      <c r="B4" s="18" t="s">
        <v>0</v>
      </c>
      <c r="C4" s="651" t="s">
        <v>1</v>
      </c>
      <c r="D4" s="652"/>
      <c r="E4" s="652"/>
      <c r="F4" s="653"/>
      <c r="G4" s="674" t="s">
        <v>250</v>
      </c>
      <c r="H4" s="675"/>
      <c r="I4" s="676" t="s">
        <v>34</v>
      </c>
      <c r="J4" s="677"/>
      <c r="K4" s="9" t="s">
        <v>4</v>
      </c>
      <c r="L4" s="10" t="s">
        <v>5</v>
      </c>
      <c r="M4" s="652" t="s">
        <v>6</v>
      </c>
      <c r="N4" s="654"/>
    </row>
    <row r="5" spans="1:15" ht="12" customHeight="1" x14ac:dyDescent="0.2">
      <c r="A5" s="3"/>
      <c r="B5" s="130"/>
      <c r="C5" s="131"/>
      <c r="D5" s="132"/>
      <c r="E5" s="132"/>
      <c r="F5" s="133"/>
      <c r="G5" s="134"/>
      <c r="H5" s="134"/>
      <c r="I5" s="289"/>
      <c r="J5" s="290"/>
      <c r="K5" s="135"/>
      <c r="L5" s="136"/>
      <c r="M5" s="8"/>
      <c r="N5" s="34"/>
    </row>
    <row r="6" spans="1:15" ht="12" customHeight="1" x14ac:dyDescent="0.2">
      <c r="A6" s="2"/>
      <c r="B6" s="49"/>
      <c r="C6" s="138" t="s">
        <v>277</v>
      </c>
      <c r="D6" s="58"/>
      <c r="E6" s="58"/>
      <c r="F6" s="59"/>
      <c r="G6" s="139"/>
      <c r="H6" s="139"/>
      <c r="I6" s="291"/>
      <c r="J6" s="292"/>
      <c r="K6" s="140"/>
      <c r="L6" s="141"/>
      <c r="M6" s="15"/>
      <c r="N6" s="19"/>
    </row>
    <row r="7" spans="1:15" ht="12" customHeight="1" x14ac:dyDescent="0.2">
      <c r="A7" s="2"/>
      <c r="B7" s="142"/>
      <c r="C7" s="691"/>
      <c r="D7" s="692"/>
      <c r="E7" s="692"/>
      <c r="F7" s="693"/>
      <c r="G7" s="145"/>
      <c r="H7" s="145"/>
      <c r="I7" s="293"/>
      <c r="J7" s="294"/>
      <c r="K7" s="146"/>
      <c r="L7" s="119"/>
      <c r="M7" s="6"/>
      <c r="N7" s="11"/>
    </row>
    <row r="8" spans="1:15" ht="12" customHeight="1" x14ac:dyDescent="0.2">
      <c r="A8" s="2"/>
      <c r="B8" s="49">
        <v>1</v>
      </c>
      <c r="C8" s="670" t="s">
        <v>278</v>
      </c>
      <c r="D8" s="671"/>
      <c r="E8" s="671"/>
      <c r="F8" s="672"/>
      <c r="G8" s="50">
        <v>1</v>
      </c>
      <c r="H8" s="51" t="s">
        <v>10</v>
      </c>
      <c r="I8" s="323">
        <v>1</v>
      </c>
      <c r="J8" s="324" t="s">
        <v>10</v>
      </c>
      <c r="K8" s="116"/>
      <c r="L8" s="117">
        <f>ROUNDDOWN(G8*I8*K8,0)</f>
        <v>0</v>
      </c>
      <c r="M8" s="58"/>
      <c r="N8" s="16"/>
    </row>
    <row r="9" spans="1:15" ht="12" customHeight="1" x14ac:dyDescent="0.2">
      <c r="A9" s="2"/>
      <c r="B9" s="142"/>
      <c r="C9" s="147"/>
      <c r="D9" s="40"/>
      <c r="E9" s="40"/>
      <c r="F9" s="148"/>
      <c r="G9" s="145"/>
      <c r="H9" s="145"/>
      <c r="I9" s="293"/>
      <c r="J9" s="294"/>
      <c r="K9" s="118"/>
      <c r="L9" s="119"/>
      <c r="M9" s="13"/>
      <c r="N9" s="14"/>
    </row>
    <row r="10" spans="1:15" ht="12" customHeight="1" x14ac:dyDescent="0.2">
      <c r="A10" s="2"/>
      <c r="B10" s="49">
        <v>2</v>
      </c>
      <c r="C10" s="670" t="s">
        <v>279</v>
      </c>
      <c r="D10" s="671"/>
      <c r="E10" s="671"/>
      <c r="F10" s="672"/>
      <c r="G10" s="50">
        <v>1</v>
      </c>
      <c r="H10" s="51" t="s">
        <v>10</v>
      </c>
      <c r="I10" s="323">
        <v>1</v>
      </c>
      <c r="J10" s="324" t="s">
        <v>10</v>
      </c>
      <c r="K10" s="116"/>
      <c r="L10" s="117">
        <f>ROUNDDOWN(G10*I10*K10,0)</f>
        <v>0</v>
      </c>
      <c r="M10" s="682"/>
      <c r="N10" s="683"/>
    </row>
    <row r="11" spans="1:15" ht="12" customHeight="1" x14ac:dyDescent="0.2">
      <c r="A11" s="2"/>
      <c r="B11" s="142"/>
      <c r="C11" s="45"/>
      <c r="D11" s="38"/>
      <c r="E11" s="38"/>
      <c r="F11" s="152"/>
      <c r="G11" s="145"/>
      <c r="H11" s="145"/>
      <c r="I11" s="293"/>
      <c r="J11" s="294"/>
      <c r="K11" s="118"/>
      <c r="L11" s="119"/>
      <c r="M11" s="13"/>
      <c r="N11" s="12"/>
    </row>
    <row r="12" spans="1:15" ht="12" customHeight="1" x14ac:dyDescent="0.2">
      <c r="A12" s="2"/>
      <c r="B12" s="49">
        <v>3</v>
      </c>
      <c r="C12" s="670" t="s">
        <v>280</v>
      </c>
      <c r="D12" s="671"/>
      <c r="E12" s="671"/>
      <c r="F12" s="672"/>
      <c r="G12" s="50">
        <v>1</v>
      </c>
      <c r="H12" s="51" t="s">
        <v>10</v>
      </c>
      <c r="I12" s="323">
        <v>1</v>
      </c>
      <c r="J12" s="324" t="s">
        <v>10</v>
      </c>
      <c r="K12" s="116"/>
      <c r="L12" s="117">
        <f>ROUNDDOWN(G12*I12*K12,0)</f>
        <v>0</v>
      </c>
      <c r="M12" s="15"/>
      <c r="N12" s="16"/>
    </row>
    <row r="13" spans="1:15" ht="12" customHeight="1" x14ac:dyDescent="0.2">
      <c r="A13" s="2"/>
      <c r="B13" s="142"/>
      <c r="C13" s="147"/>
      <c r="D13" s="40"/>
      <c r="E13" s="40"/>
      <c r="F13" s="148"/>
      <c r="G13" s="145"/>
      <c r="H13" s="145"/>
      <c r="I13" s="293"/>
      <c r="J13" s="294"/>
      <c r="K13" s="118"/>
      <c r="L13" s="119"/>
      <c r="M13" s="13"/>
      <c r="N13" s="14"/>
    </row>
    <row r="14" spans="1:15" ht="12" customHeight="1" x14ac:dyDescent="0.2">
      <c r="A14" s="2"/>
      <c r="B14" s="49"/>
      <c r="C14" s="670"/>
      <c r="D14" s="671"/>
      <c r="E14" s="671"/>
      <c r="F14" s="672"/>
      <c r="G14" s="50"/>
      <c r="H14" s="51"/>
      <c r="I14" s="295"/>
      <c r="J14" s="296"/>
      <c r="K14" s="116"/>
      <c r="L14" s="117">
        <f>ROUNDDOWN(G14*I14*K14,0)</f>
        <v>0</v>
      </c>
      <c r="M14" s="15"/>
      <c r="N14" s="16"/>
    </row>
    <row r="15" spans="1:15" ht="12" customHeight="1" x14ac:dyDescent="0.2">
      <c r="A15" s="2"/>
      <c r="B15" s="142"/>
      <c r="C15" s="45"/>
      <c r="D15" s="38"/>
      <c r="E15" s="38"/>
      <c r="F15" s="152"/>
      <c r="G15" s="145"/>
      <c r="H15" s="145"/>
      <c r="I15" s="293"/>
      <c r="J15" s="294"/>
      <c r="K15" s="118"/>
      <c r="L15" s="119"/>
      <c r="M15" s="13"/>
      <c r="N15" s="14"/>
    </row>
    <row r="16" spans="1:15" ht="12" customHeight="1" x14ac:dyDescent="0.2">
      <c r="A16" s="2"/>
      <c r="B16" s="49"/>
      <c r="C16" s="670"/>
      <c r="D16" s="671"/>
      <c r="E16" s="671"/>
      <c r="F16" s="672"/>
      <c r="G16" s="50"/>
      <c r="H16" s="51"/>
      <c r="I16" s="295"/>
      <c r="J16" s="296"/>
      <c r="K16" s="116"/>
      <c r="L16" s="117">
        <f>ROUNDDOWN(G16*I16*K16,0)</f>
        <v>0</v>
      </c>
      <c r="M16" s="680"/>
      <c r="N16" s="681"/>
    </row>
    <row r="17" spans="1:14" ht="12" customHeight="1" x14ac:dyDescent="0.2">
      <c r="A17" s="2"/>
      <c r="B17" s="142"/>
      <c r="C17" s="147"/>
      <c r="D17" s="40"/>
      <c r="E17" s="40"/>
      <c r="F17" s="148"/>
      <c r="G17" s="145"/>
      <c r="H17" s="145"/>
      <c r="I17" s="293"/>
      <c r="J17" s="294"/>
      <c r="K17" s="118"/>
      <c r="L17" s="119"/>
      <c r="M17" s="13"/>
      <c r="N17" s="14"/>
    </row>
    <row r="18" spans="1:14" ht="12" customHeight="1" x14ac:dyDescent="0.2">
      <c r="A18" s="2"/>
      <c r="B18" s="49"/>
      <c r="C18" s="670"/>
      <c r="D18" s="671"/>
      <c r="E18" s="671"/>
      <c r="F18" s="672"/>
      <c r="G18" s="50"/>
      <c r="H18" s="51"/>
      <c r="I18" s="295"/>
      <c r="J18" s="296"/>
      <c r="K18" s="116"/>
      <c r="L18" s="117">
        <f>ROUNDDOWN(G18*I18*K18,0)</f>
        <v>0</v>
      </c>
      <c r="M18" s="682"/>
      <c r="N18" s="683"/>
    </row>
    <row r="19" spans="1:14" ht="12" customHeight="1" x14ac:dyDescent="0.2">
      <c r="A19" s="2"/>
      <c r="B19" s="142"/>
      <c r="C19" s="45"/>
      <c r="D19" s="38"/>
      <c r="E19" s="38"/>
      <c r="F19" s="152"/>
      <c r="G19" s="145"/>
      <c r="H19" s="145"/>
      <c r="I19" s="293"/>
      <c r="J19" s="294"/>
      <c r="K19" s="118"/>
      <c r="L19" s="119"/>
      <c r="M19" s="25"/>
      <c r="N19" s="26"/>
    </row>
    <row r="20" spans="1:14" ht="12" customHeight="1" x14ac:dyDescent="0.2">
      <c r="A20" s="2"/>
      <c r="B20" s="49"/>
      <c r="C20" s="670"/>
      <c r="D20" s="671"/>
      <c r="E20" s="671"/>
      <c r="F20" s="672"/>
      <c r="G20" s="50"/>
      <c r="H20" s="51"/>
      <c r="I20" s="295"/>
      <c r="J20" s="296"/>
      <c r="K20" s="116"/>
      <c r="L20" s="117">
        <f>ROUNDDOWN(G20*I20*K20,0)</f>
        <v>0</v>
      </c>
      <c r="M20" s="680"/>
      <c r="N20" s="681"/>
    </row>
    <row r="21" spans="1:14" ht="12" customHeight="1" x14ac:dyDescent="0.2">
      <c r="A21" s="2"/>
      <c r="B21" s="142"/>
      <c r="C21" s="147"/>
      <c r="D21" s="40"/>
      <c r="E21" s="40"/>
      <c r="F21" s="148"/>
      <c r="G21" s="145"/>
      <c r="H21" s="145"/>
      <c r="I21" s="293"/>
      <c r="J21" s="294"/>
      <c r="K21" s="118"/>
      <c r="L21" s="119"/>
      <c r="M21" s="23"/>
      <c r="N21" s="24"/>
    </row>
    <row r="22" spans="1:14" ht="12" customHeight="1" x14ac:dyDescent="0.2">
      <c r="A22" s="2"/>
      <c r="B22" s="49"/>
      <c r="C22" s="670"/>
      <c r="D22" s="671"/>
      <c r="E22" s="671"/>
      <c r="F22" s="672"/>
      <c r="G22" s="50"/>
      <c r="H22" s="51"/>
      <c r="I22" s="295"/>
      <c r="J22" s="296"/>
      <c r="K22" s="116"/>
      <c r="L22" s="117">
        <f>ROUNDDOWN(G22*K22,0)</f>
        <v>0</v>
      </c>
      <c r="M22" s="15"/>
      <c r="N22" s="16"/>
    </row>
    <row r="23" spans="1:14" ht="12" customHeight="1" x14ac:dyDescent="0.2">
      <c r="A23" s="2"/>
      <c r="B23" s="142"/>
      <c r="C23" s="52"/>
      <c r="D23" s="53"/>
      <c r="E23" s="53"/>
      <c r="F23" s="54"/>
      <c r="G23" s="145"/>
      <c r="H23" s="145"/>
      <c r="I23" s="293"/>
      <c r="J23" s="294"/>
      <c r="K23" s="118"/>
      <c r="L23" s="119"/>
      <c r="M23" s="13"/>
      <c r="N23" s="14"/>
    </row>
    <row r="24" spans="1:14" ht="12" customHeight="1" x14ac:dyDescent="0.2">
      <c r="A24" s="2"/>
      <c r="B24" s="49"/>
      <c r="C24" s="670"/>
      <c r="D24" s="671"/>
      <c r="E24" s="671"/>
      <c r="F24" s="672"/>
      <c r="G24" s="50"/>
      <c r="H24" s="51"/>
      <c r="I24" s="295"/>
      <c r="J24" s="296"/>
      <c r="K24" s="116"/>
      <c r="L24" s="117">
        <f>ROUNDDOWN(G24*K24,0)</f>
        <v>0</v>
      </c>
      <c r="M24" s="15"/>
      <c r="N24" s="19"/>
    </row>
    <row r="25" spans="1:14" ht="12" customHeight="1" x14ac:dyDescent="0.2">
      <c r="A25" s="2"/>
      <c r="B25" s="142"/>
      <c r="C25" s="52"/>
      <c r="D25" s="53"/>
      <c r="E25" s="53"/>
      <c r="F25" s="54"/>
      <c r="G25" s="145"/>
      <c r="H25" s="145"/>
      <c r="I25" s="293"/>
      <c r="J25" s="294"/>
      <c r="K25" s="118"/>
      <c r="L25" s="119"/>
      <c r="M25" s="13"/>
      <c r="N25" s="14"/>
    </row>
    <row r="26" spans="1:14" ht="12" customHeight="1" x14ac:dyDescent="0.2">
      <c r="A26" s="2"/>
      <c r="B26" s="49"/>
      <c r="C26" s="670"/>
      <c r="D26" s="671"/>
      <c r="E26" s="671"/>
      <c r="F26" s="672"/>
      <c r="G26" s="50"/>
      <c r="H26" s="51"/>
      <c r="I26" s="295"/>
      <c r="J26" s="296"/>
      <c r="K26" s="116"/>
      <c r="L26" s="117">
        <f>ROUNDDOWN(G26*K26,0)</f>
        <v>0</v>
      </c>
      <c r="M26" s="15"/>
      <c r="N26" s="16"/>
    </row>
    <row r="27" spans="1:14" ht="12" customHeight="1" x14ac:dyDescent="0.2">
      <c r="A27" s="2"/>
      <c r="B27" s="142"/>
      <c r="C27" s="52"/>
      <c r="D27" s="53"/>
      <c r="E27" s="53"/>
      <c r="F27" s="54"/>
      <c r="G27" s="145"/>
      <c r="H27" s="145"/>
      <c r="I27" s="293"/>
      <c r="J27" s="294"/>
      <c r="K27" s="118"/>
      <c r="L27" s="119"/>
      <c r="M27" s="13"/>
      <c r="N27" s="14"/>
    </row>
    <row r="28" spans="1:14" ht="12" customHeight="1" x14ac:dyDescent="0.2">
      <c r="A28" s="2"/>
      <c r="B28" s="49"/>
      <c r="C28" s="670"/>
      <c r="D28" s="671"/>
      <c r="E28" s="671"/>
      <c r="F28" s="672"/>
      <c r="G28" s="50"/>
      <c r="H28" s="51"/>
      <c r="I28" s="295"/>
      <c r="J28" s="296"/>
      <c r="K28" s="116"/>
      <c r="L28" s="117">
        <f>ROUNDDOWN(G28*K28,0)</f>
        <v>0</v>
      </c>
      <c r="M28" s="15"/>
      <c r="N28" s="16"/>
    </row>
    <row r="29" spans="1:14" ht="12" customHeight="1" x14ac:dyDescent="0.2">
      <c r="A29" s="2"/>
      <c r="B29" s="142"/>
      <c r="C29" s="52"/>
      <c r="D29" s="53"/>
      <c r="E29" s="53"/>
      <c r="F29" s="54"/>
      <c r="G29" s="145"/>
      <c r="H29" s="145"/>
      <c r="I29" s="293"/>
      <c r="J29" s="294"/>
      <c r="K29" s="120"/>
      <c r="L29" s="121">
        <f>SUM(L5,L6,L9,L11,L13,L15)</f>
        <v>0</v>
      </c>
      <c r="M29" s="13"/>
      <c r="N29" s="14"/>
    </row>
    <row r="30" spans="1:14" ht="12" customHeight="1" x14ac:dyDescent="0.2">
      <c r="A30" s="2"/>
      <c r="B30" s="49"/>
      <c r="C30" s="670"/>
      <c r="D30" s="671"/>
      <c r="E30" s="671"/>
      <c r="F30" s="672"/>
      <c r="G30" s="50"/>
      <c r="H30" s="51"/>
      <c r="I30" s="295"/>
      <c r="J30" s="296"/>
      <c r="K30" s="116"/>
      <c r="L30" s="250"/>
      <c r="M30" s="15"/>
      <c r="N30" s="16"/>
    </row>
    <row r="31" spans="1:14" ht="12" customHeight="1" x14ac:dyDescent="0.2">
      <c r="A31" s="2"/>
      <c r="B31" s="62"/>
      <c r="C31" s="157"/>
      <c r="D31" s="53"/>
      <c r="E31" s="53"/>
      <c r="F31" s="54"/>
      <c r="G31" s="55"/>
      <c r="H31" s="55"/>
      <c r="I31" s="304"/>
      <c r="J31" s="305"/>
      <c r="K31" s="120"/>
      <c r="L31" s="121"/>
      <c r="M31" s="13"/>
      <c r="N31" s="14"/>
    </row>
    <row r="32" spans="1:14" ht="12" customHeight="1" x14ac:dyDescent="0.2">
      <c r="A32" s="2"/>
      <c r="B32" s="49"/>
      <c r="C32" s="57"/>
      <c r="D32" s="58"/>
      <c r="E32" s="58"/>
      <c r="F32" s="59"/>
      <c r="G32" s="60"/>
      <c r="H32" s="64"/>
      <c r="I32" s="306"/>
      <c r="J32" s="307"/>
      <c r="K32" s="116"/>
      <c r="L32" s="117"/>
      <c r="M32" s="15"/>
      <c r="N32" s="16"/>
    </row>
    <row r="33" spans="1:14" ht="12" customHeight="1" x14ac:dyDescent="0.2">
      <c r="A33" s="2"/>
      <c r="B33" s="62"/>
      <c r="C33" s="52"/>
      <c r="D33" s="175"/>
      <c r="E33" s="53"/>
      <c r="F33" s="54"/>
      <c r="G33" s="55"/>
      <c r="H33" s="55"/>
      <c r="I33" s="304"/>
      <c r="J33" s="305"/>
      <c r="K33" s="120"/>
      <c r="L33" s="121"/>
      <c r="M33" s="13"/>
      <c r="N33" s="14"/>
    </row>
    <row r="34" spans="1:14" ht="12" customHeight="1" x14ac:dyDescent="0.2">
      <c r="A34" s="2"/>
      <c r="B34" s="49"/>
      <c r="C34" s="57"/>
      <c r="D34" s="58"/>
      <c r="E34" s="58"/>
      <c r="F34" s="59"/>
      <c r="G34" s="50"/>
      <c r="H34" s="158"/>
      <c r="I34" s="308"/>
      <c r="J34" s="309"/>
      <c r="K34" s="116"/>
      <c r="L34" s="117"/>
      <c r="M34" s="15"/>
      <c r="N34" s="16"/>
    </row>
    <row r="35" spans="1:14" ht="12" customHeight="1" x14ac:dyDescent="0.2">
      <c r="A35" s="2"/>
      <c r="B35" s="62"/>
      <c r="C35" s="52"/>
      <c r="D35" s="53"/>
      <c r="E35" s="53"/>
      <c r="F35" s="54"/>
      <c r="G35" s="149"/>
      <c r="H35" s="149"/>
      <c r="I35" s="297"/>
      <c r="J35" s="287"/>
      <c r="K35" s="120"/>
      <c r="L35" s="160"/>
      <c r="M35" s="13"/>
      <c r="N35" s="14"/>
    </row>
    <row r="36" spans="1:14" ht="12" customHeight="1" x14ac:dyDescent="0.2">
      <c r="A36" s="2"/>
      <c r="B36" s="49"/>
      <c r="C36" s="57"/>
      <c r="D36" s="58"/>
      <c r="E36" s="58"/>
      <c r="F36" s="59"/>
      <c r="G36" s="50"/>
      <c r="H36" s="158"/>
      <c r="I36" s="308"/>
      <c r="J36" s="309"/>
      <c r="K36" s="116"/>
      <c r="L36" s="117"/>
      <c r="M36" s="15"/>
      <c r="N36" s="16"/>
    </row>
    <row r="37" spans="1:14" ht="12" customHeight="1" x14ac:dyDescent="0.2">
      <c r="A37" s="2"/>
      <c r="B37" s="62"/>
      <c r="C37" s="157"/>
      <c r="D37" s="53"/>
      <c r="E37" s="53"/>
      <c r="F37" s="54"/>
      <c r="G37" s="342"/>
      <c r="H37" s="149"/>
      <c r="I37" s="297"/>
      <c r="J37" s="287"/>
      <c r="K37" s="284"/>
      <c r="L37" s="121">
        <f>INT(L29*0.9*0.58)</f>
        <v>0</v>
      </c>
      <c r="M37" s="13"/>
      <c r="N37" s="14"/>
    </row>
    <row r="38" spans="1:14" ht="12" customHeight="1" x14ac:dyDescent="0.2">
      <c r="A38" s="2"/>
      <c r="B38" s="49"/>
      <c r="C38" s="138"/>
      <c r="D38" s="58"/>
      <c r="E38" s="161"/>
      <c r="F38" s="59"/>
      <c r="G38" s="323"/>
      <c r="H38" s="50"/>
      <c r="I38" s="295"/>
      <c r="J38" s="288"/>
      <c r="K38" s="285"/>
      <c r="L38" s="117"/>
      <c r="M38" s="17"/>
      <c r="N38" s="16"/>
    </row>
    <row r="39" spans="1:14" ht="12" customHeight="1" x14ac:dyDescent="0.2">
      <c r="A39" s="2"/>
      <c r="B39" s="142"/>
      <c r="C39" s="143"/>
      <c r="D39" s="122"/>
      <c r="E39" s="122"/>
      <c r="F39" s="144"/>
      <c r="G39" s="162"/>
      <c r="H39" s="162"/>
      <c r="I39" s="310"/>
      <c r="J39" s="311"/>
      <c r="K39" s="164"/>
      <c r="L39" s="165"/>
      <c r="M39" s="6"/>
      <c r="N39" s="11"/>
    </row>
    <row r="40" spans="1:14" ht="12" customHeight="1" x14ac:dyDescent="0.2">
      <c r="A40" s="2"/>
      <c r="B40" s="166"/>
      <c r="C40" s="167"/>
      <c r="D40" s="168" t="s">
        <v>11</v>
      </c>
      <c r="E40" s="168"/>
      <c r="F40" s="169"/>
      <c r="G40" s="170"/>
      <c r="H40" s="170"/>
      <c r="I40" s="270"/>
      <c r="J40" s="312"/>
      <c r="K40" s="172"/>
      <c r="L40" s="173">
        <f>SUM(L8:L38)</f>
        <v>0</v>
      </c>
      <c r="M40" s="4"/>
      <c r="N40" s="5"/>
    </row>
    <row r="41" spans="1:14" ht="12" customHeight="1" x14ac:dyDescent="0.2">
      <c r="B41" s="175"/>
      <c r="C41" s="175"/>
      <c r="D41" s="175"/>
      <c r="E41" s="175"/>
      <c r="F41" s="175"/>
      <c r="G41" s="673"/>
      <c r="H41" s="673"/>
      <c r="I41" s="673"/>
      <c r="J41" s="673"/>
      <c r="K41" s="175"/>
      <c r="L41" s="175"/>
      <c r="N41" s="7"/>
    </row>
  </sheetData>
  <dataConsolidate/>
  <mergeCells count="24">
    <mergeCell ref="M4:N4"/>
    <mergeCell ref="G2:N3"/>
    <mergeCell ref="C14:F14"/>
    <mergeCell ref="D2:F3"/>
    <mergeCell ref="C4:F4"/>
    <mergeCell ref="G4:H4"/>
    <mergeCell ref="I4:J4"/>
    <mergeCell ref="C7:F7"/>
    <mergeCell ref="C8:F8"/>
    <mergeCell ref="C10:F10"/>
    <mergeCell ref="M10:N10"/>
    <mergeCell ref="C12:F12"/>
    <mergeCell ref="G41:J41"/>
    <mergeCell ref="C16:F16"/>
    <mergeCell ref="M16:N16"/>
    <mergeCell ref="C18:F18"/>
    <mergeCell ref="M18:N18"/>
    <mergeCell ref="C20:F20"/>
    <mergeCell ref="M20:N20"/>
    <mergeCell ref="C22:F22"/>
    <mergeCell ref="C24:F24"/>
    <mergeCell ref="C26:F26"/>
    <mergeCell ref="C28:F28"/>
    <mergeCell ref="C30:F30"/>
  </mergeCells>
  <phoneticPr fontId="2"/>
  <pageMargins left="0.70866141732283472" right="0.70866141732283472" top="0.98425196850393704" bottom="0.59055118110236227" header="0.51181102362204722" footer="0.31496062992125984"/>
  <pageSetup paperSize="9" scale="94" orientation="landscape" useFirstPageNumber="1" horizontalDpi="4294967293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8AD1F-4F1B-E445-BA29-4E246F375F25}">
  <dimension ref="A2:O41"/>
  <sheetViews>
    <sheetView view="pageBreakPreview" zoomScale="115" zoomScaleNormal="100" zoomScaleSheetLayoutView="115" workbookViewId="0">
      <selection activeCell="K8" sqref="K8"/>
    </sheetView>
  </sheetViews>
  <sheetFormatPr defaultColWidth="9" defaultRowHeight="12" customHeight="1" x14ac:dyDescent="0.2"/>
  <cols>
    <col min="1" max="1" width="3.33203125" style="1" customWidth="1"/>
    <col min="2" max="2" width="5.33203125" style="1" customWidth="1"/>
    <col min="3" max="6" width="11.6640625" style="1" customWidth="1"/>
    <col min="7" max="8" width="6.6640625" style="35" customWidth="1"/>
    <col min="9" max="10" width="6.6640625" style="114" customWidth="1"/>
    <col min="11" max="11" width="14.33203125" style="1" bestFit="1" customWidth="1"/>
    <col min="12" max="12" width="13.6640625" style="1" customWidth="1"/>
    <col min="13" max="13" width="15.109375" style="1" customWidth="1"/>
    <col min="14" max="14" width="14.44140625" style="1" customWidth="1"/>
    <col min="15" max="15" width="2.33203125" style="1" customWidth="1"/>
    <col min="16" max="16384" width="9" style="1"/>
  </cols>
  <sheetData>
    <row r="2" spans="1:15" ht="12" customHeight="1" x14ac:dyDescent="0.2">
      <c r="B2" s="20"/>
      <c r="C2" s="21"/>
      <c r="D2" s="649" t="s">
        <v>310</v>
      </c>
      <c r="E2" s="649"/>
      <c r="F2" s="649"/>
      <c r="G2" s="667" t="s">
        <v>403</v>
      </c>
      <c r="H2" s="667"/>
      <c r="I2" s="667"/>
      <c r="J2" s="667"/>
      <c r="K2" s="667"/>
      <c r="L2" s="667"/>
      <c r="M2" s="667"/>
      <c r="N2" s="667"/>
      <c r="O2" s="37"/>
    </row>
    <row r="3" spans="1:15" ht="12" customHeight="1" x14ac:dyDescent="0.2">
      <c r="A3" s="2"/>
      <c r="B3" s="22"/>
      <c r="C3" s="21"/>
      <c r="D3" s="650"/>
      <c r="E3" s="650"/>
      <c r="F3" s="650"/>
      <c r="G3" s="668"/>
      <c r="H3" s="668"/>
      <c r="I3" s="668"/>
      <c r="J3" s="668"/>
      <c r="K3" s="668"/>
      <c r="L3" s="668"/>
      <c r="M3" s="668"/>
      <c r="N3" s="668"/>
      <c r="O3" s="37"/>
    </row>
    <row r="4" spans="1:15" s="2" customFormat="1" ht="20.25" customHeight="1" x14ac:dyDescent="0.2">
      <c r="A4" s="3"/>
      <c r="B4" s="18" t="s">
        <v>0</v>
      </c>
      <c r="C4" s="651" t="s">
        <v>1</v>
      </c>
      <c r="D4" s="652"/>
      <c r="E4" s="652"/>
      <c r="F4" s="653"/>
      <c r="G4" s="674" t="s">
        <v>250</v>
      </c>
      <c r="H4" s="675"/>
      <c r="I4" s="676" t="s">
        <v>34</v>
      </c>
      <c r="J4" s="677"/>
      <c r="K4" s="9" t="s">
        <v>4</v>
      </c>
      <c r="L4" s="10" t="s">
        <v>5</v>
      </c>
      <c r="M4" s="652" t="s">
        <v>6</v>
      </c>
      <c r="N4" s="654"/>
    </row>
    <row r="5" spans="1:15" ht="12" customHeight="1" x14ac:dyDescent="0.2">
      <c r="A5" s="3"/>
      <c r="B5" s="130"/>
      <c r="C5" s="131"/>
      <c r="D5" s="132"/>
      <c r="E5" s="132"/>
      <c r="F5" s="133"/>
      <c r="G5" s="134"/>
      <c r="H5" s="134"/>
      <c r="I5" s="289"/>
      <c r="J5" s="290"/>
      <c r="K5" s="135"/>
      <c r="L5" s="136"/>
      <c r="M5" s="8"/>
      <c r="N5" s="34"/>
    </row>
    <row r="6" spans="1:15" ht="12" customHeight="1" x14ac:dyDescent="0.2">
      <c r="A6" s="2"/>
      <c r="B6" s="49"/>
      <c r="C6" s="138" t="s">
        <v>317</v>
      </c>
      <c r="D6" s="58"/>
      <c r="E6" s="58"/>
      <c r="F6" s="59"/>
      <c r="G6" s="139"/>
      <c r="H6" s="139"/>
      <c r="I6" s="291"/>
      <c r="J6" s="292"/>
      <c r="K6" s="140"/>
      <c r="L6" s="141"/>
      <c r="M6" s="15"/>
      <c r="N6" s="19"/>
    </row>
    <row r="7" spans="1:15" ht="12" customHeight="1" x14ac:dyDescent="0.2">
      <c r="A7" s="2"/>
      <c r="B7" s="142"/>
      <c r="C7" s="691"/>
      <c r="D7" s="692"/>
      <c r="E7" s="692"/>
      <c r="F7" s="693"/>
      <c r="G7" s="145"/>
      <c r="H7" s="145"/>
      <c r="I7" s="293"/>
      <c r="J7" s="294"/>
      <c r="K7" s="146"/>
      <c r="L7" s="119"/>
      <c r="M7" s="6"/>
      <c r="N7" s="11"/>
    </row>
    <row r="8" spans="1:15" ht="12" customHeight="1" x14ac:dyDescent="0.2">
      <c r="A8" s="2"/>
      <c r="B8" s="49">
        <v>1</v>
      </c>
      <c r="C8" s="670" t="s">
        <v>281</v>
      </c>
      <c r="D8" s="671"/>
      <c r="E8" s="671"/>
      <c r="F8" s="672"/>
      <c r="G8" s="50">
        <v>1</v>
      </c>
      <c r="H8" s="51" t="s">
        <v>10</v>
      </c>
      <c r="I8" s="323">
        <v>1</v>
      </c>
      <c r="J8" s="324" t="s">
        <v>10</v>
      </c>
      <c r="K8" s="116"/>
      <c r="L8" s="117">
        <f>ROUNDDOWN(G8*I8*K8,0)</f>
        <v>0</v>
      </c>
      <c r="M8" s="15"/>
      <c r="N8" s="16"/>
    </row>
    <row r="9" spans="1:15" ht="12" customHeight="1" x14ac:dyDescent="0.2">
      <c r="A9" s="2"/>
      <c r="B9" s="142"/>
      <c r="C9" s="147"/>
      <c r="D9" s="40"/>
      <c r="E9" s="40"/>
      <c r="F9" s="148"/>
      <c r="G9" s="145"/>
      <c r="H9" s="145"/>
      <c r="I9" s="293"/>
      <c r="J9" s="294"/>
      <c r="K9" s="118"/>
      <c r="L9" s="119"/>
      <c r="M9" s="13"/>
      <c r="N9" s="14"/>
    </row>
    <row r="10" spans="1:15" ht="12" customHeight="1" x14ac:dyDescent="0.2">
      <c r="A10" s="2"/>
      <c r="B10" s="49"/>
      <c r="C10" s="670"/>
      <c r="D10" s="671"/>
      <c r="E10" s="671"/>
      <c r="F10" s="672"/>
      <c r="G10" s="50"/>
      <c r="H10" s="51"/>
      <c r="I10" s="323"/>
      <c r="J10" s="324"/>
      <c r="K10" s="116"/>
      <c r="L10" s="117">
        <f>ROUNDDOWN(G10*I10*K10,0)</f>
        <v>0</v>
      </c>
      <c r="M10" s="682"/>
      <c r="N10" s="683"/>
    </row>
    <row r="11" spans="1:15" ht="12" customHeight="1" x14ac:dyDescent="0.2">
      <c r="A11" s="2"/>
      <c r="B11" s="142"/>
      <c r="C11" s="45"/>
      <c r="D11" s="38"/>
      <c r="E11" s="38"/>
      <c r="F11" s="152"/>
      <c r="G11" s="145"/>
      <c r="H11" s="145"/>
      <c r="I11" s="293"/>
      <c r="J11" s="294"/>
      <c r="K11" s="118"/>
      <c r="L11" s="119"/>
      <c r="M11" s="13"/>
      <c r="N11" s="12"/>
    </row>
    <row r="12" spans="1:15" ht="12" customHeight="1" x14ac:dyDescent="0.2">
      <c r="A12" s="2"/>
      <c r="B12" s="49"/>
      <c r="C12" s="670"/>
      <c r="D12" s="671"/>
      <c r="E12" s="671"/>
      <c r="F12" s="672"/>
      <c r="G12" s="50"/>
      <c r="H12" s="51"/>
      <c r="I12" s="323"/>
      <c r="J12" s="324"/>
      <c r="K12" s="116"/>
      <c r="L12" s="117">
        <f>ROUNDDOWN(G12*I12*K12,0)</f>
        <v>0</v>
      </c>
      <c r="M12" s="15"/>
      <c r="N12" s="16"/>
    </row>
    <row r="13" spans="1:15" ht="12" customHeight="1" x14ac:dyDescent="0.2">
      <c r="A13" s="2"/>
      <c r="B13" s="142"/>
      <c r="C13" s="147"/>
      <c r="D13" s="40"/>
      <c r="E13" s="40"/>
      <c r="F13" s="148"/>
      <c r="G13" s="145"/>
      <c r="H13" s="145"/>
      <c r="I13" s="293"/>
      <c r="J13" s="294"/>
      <c r="K13" s="118"/>
      <c r="L13" s="119"/>
      <c r="M13" s="13"/>
      <c r="N13" s="14"/>
    </row>
    <row r="14" spans="1:15" ht="12" customHeight="1" x14ac:dyDescent="0.2">
      <c r="A14" s="2"/>
      <c r="B14" s="49"/>
      <c r="C14" s="670"/>
      <c r="D14" s="671"/>
      <c r="E14" s="671"/>
      <c r="F14" s="672"/>
      <c r="G14" s="50"/>
      <c r="H14" s="51"/>
      <c r="I14" s="295"/>
      <c r="J14" s="296"/>
      <c r="K14" s="116"/>
      <c r="L14" s="117">
        <f>ROUNDDOWN(G14*I14*K14,0)</f>
        <v>0</v>
      </c>
      <c r="M14" s="15"/>
      <c r="N14" s="16"/>
    </row>
    <row r="15" spans="1:15" ht="12" customHeight="1" x14ac:dyDescent="0.2">
      <c r="A15" s="2"/>
      <c r="B15" s="142"/>
      <c r="C15" s="45"/>
      <c r="D15" s="38"/>
      <c r="E15" s="38"/>
      <c r="F15" s="152"/>
      <c r="G15" s="145"/>
      <c r="H15" s="145"/>
      <c r="I15" s="293"/>
      <c r="J15" s="294"/>
      <c r="K15" s="118"/>
      <c r="L15" s="119"/>
      <c r="M15" s="13"/>
      <c r="N15" s="14"/>
    </row>
    <row r="16" spans="1:15" ht="12" customHeight="1" x14ac:dyDescent="0.2">
      <c r="A16" s="2"/>
      <c r="B16" s="49"/>
      <c r="C16" s="670"/>
      <c r="D16" s="671"/>
      <c r="E16" s="671"/>
      <c r="F16" s="672"/>
      <c r="G16" s="50"/>
      <c r="H16" s="51"/>
      <c r="I16" s="295"/>
      <c r="J16" s="296"/>
      <c r="K16" s="116"/>
      <c r="L16" s="117">
        <f>ROUNDDOWN(G16*I16*K16,0)</f>
        <v>0</v>
      </c>
      <c r="M16" s="680"/>
      <c r="N16" s="681"/>
    </row>
    <row r="17" spans="1:14" ht="12" customHeight="1" x14ac:dyDescent="0.2">
      <c r="A17" s="2"/>
      <c r="B17" s="142"/>
      <c r="C17" s="147"/>
      <c r="D17" s="40"/>
      <c r="E17" s="40"/>
      <c r="F17" s="148"/>
      <c r="G17" s="145"/>
      <c r="H17" s="145"/>
      <c r="I17" s="293"/>
      <c r="J17" s="294"/>
      <c r="K17" s="118"/>
      <c r="L17" s="119"/>
      <c r="M17" s="13"/>
      <c r="N17" s="14"/>
    </row>
    <row r="18" spans="1:14" ht="12" customHeight="1" x14ac:dyDescent="0.2">
      <c r="A18" s="2"/>
      <c r="B18" s="49"/>
      <c r="C18" s="670"/>
      <c r="D18" s="671"/>
      <c r="E18" s="671"/>
      <c r="F18" s="672"/>
      <c r="G18" s="50"/>
      <c r="H18" s="51"/>
      <c r="I18" s="295"/>
      <c r="J18" s="296"/>
      <c r="K18" s="116"/>
      <c r="L18" s="117">
        <f>ROUNDDOWN(G18*I18*K18,0)</f>
        <v>0</v>
      </c>
      <c r="M18" s="682"/>
      <c r="N18" s="683"/>
    </row>
    <row r="19" spans="1:14" ht="12" customHeight="1" x14ac:dyDescent="0.2">
      <c r="A19" s="2"/>
      <c r="B19" s="142"/>
      <c r="C19" s="45"/>
      <c r="D19" s="38"/>
      <c r="E19" s="38"/>
      <c r="F19" s="152"/>
      <c r="G19" s="145"/>
      <c r="H19" s="145"/>
      <c r="I19" s="293"/>
      <c r="J19" s="294"/>
      <c r="K19" s="118"/>
      <c r="L19" s="119"/>
      <c r="M19" s="25"/>
      <c r="N19" s="26"/>
    </row>
    <row r="20" spans="1:14" ht="12" customHeight="1" x14ac:dyDescent="0.2">
      <c r="A20" s="2"/>
      <c r="B20" s="49"/>
      <c r="C20" s="670"/>
      <c r="D20" s="671"/>
      <c r="E20" s="671"/>
      <c r="F20" s="672"/>
      <c r="G20" s="50"/>
      <c r="H20" s="51"/>
      <c r="I20" s="295"/>
      <c r="J20" s="296"/>
      <c r="K20" s="116"/>
      <c r="L20" s="117">
        <f>ROUNDDOWN(G20*I20*K20,0)</f>
        <v>0</v>
      </c>
      <c r="M20" s="680"/>
      <c r="N20" s="681"/>
    </row>
    <row r="21" spans="1:14" ht="12" customHeight="1" x14ac:dyDescent="0.2">
      <c r="A21" s="2"/>
      <c r="B21" s="142"/>
      <c r="C21" s="147"/>
      <c r="D21" s="40"/>
      <c r="E21" s="40"/>
      <c r="F21" s="148"/>
      <c r="G21" s="145"/>
      <c r="H21" s="145"/>
      <c r="I21" s="293"/>
      <c r="J21" s="294"/>
      <c r="K21" s="118"/>
      <c r="L21" s="119"/>
      <c r="M21" s="23"/>
      <c r="N21" s="24"/>
    </row>
    <row r="22" spans="1:14" ht="12" customHeight="1" x14ac:dyDescent="0.2">
      <c r="A22" s="2"/>
      <c r="B22" s="49"/>
      <c r="C22" s="670"/>
      <c r="D22" s="671"/>
      <c r="E22" s="671"/>
      <c r="F22" s="672"/>
      <c r="G22" s="50"/>
      <c r="H22" s="51"/>
      <c r="I22" s="295"/>
      <c r="J22" s="296"/>
      <c r="K22" s="116"/>
      <c r="L22" s="117">
        <f>ROUNDDOWN(G22*K22,0)</f>
        <v>0</v>
      </c>
      <c r="M22" s="15"/>
      <c r="N22" s="16"/>
    </row>
    <row r="23" spans="1:14" ht="12" customHeight="1" x14ac:dyDescent="0.2">
      <c r="A23" s="2"/>
      <c r="B23" s="142"/>
      <c r="C23" s="52"/>
      <c r="D23" s="53"/>
      <c r="E23" s="53"/>
      <c r="F23" s="54"/>
      <c r="G23" s="145"/>
      <c r="H23" s="145"/>
      <c r="I23" s="293"/>
      <c r="J23" s="294"/>
      <c r="K23" s="118"/>
      <c r="L23" s="119"/>
      <c r="M23" s="13"/>
      <c r="N23" s="14"/>
    </row>
    <row r="24" spans="1:14" ht="12" customHeight="1" x14ac:dyDescent="0.2">
      <c r="A24" s="2"/>
      <c r="B24" s="49"/>
      <c r="C24" s="670"/>
      <c r="D24" s="671"/>
      <c r="E24" s="671"/>
      <c r="F24" s="672"/>
      <c r="G24" s="50"/>
      <c r="H24" s="51"/>
      <c r="I24" s="295"/>
      <c r="J24" s="296"/>
      <c r="K24" s="116"/>
      <c r="L24" s="117">
        <f>ROUNDDOWN(G24*K24,0)</f>
        <v>0</v>
      </c>
      <c r="M24" s="15"/>
      <c r="N24" s="19"/>
    </row>
    <row r="25" spans="1:14" ht="12" customHeight="1" x14ac:dyDescent="0.2">
      <c r="A25" s="2"/>
      <c r="B25" s="142"/>
      <c r="C25" s="52"/>
      <c r="D25" s="53"/>
      <c r="E25" s="53"/>
      <c r="F25" s="54"/>
      <c r="G25" s="145"/>
      <c r="H25" s="145"/>
      <c r="I25" s="293"/>
      <c r="J25" s="294"/>
      <c r="K25" s="118"/>
      <c r="L25" s="119"/>
      <c r="M25" s="13"/>
      <c r="N25" s="14"/>
    </row>
    <row r="26" spans="1:14" ht="12" customHeight="1" x14ac:dyDescent="0.2">
      <c r="A26" s="2"/>
      <c r="B26" s="49"/>
      <c r="C26" s="670"/>
      <c r="D26" s="671"/>
      <c r="E26" s="671"/>
      <c r="F26" s="672"/>
      <c r="G26" s="50"/>
      <c r="H26" s="51"/>
      <c r="I26" s="295"/>
      <c r="J26" s="296"/>
      <c r="K26" s="116"/>
      <c r="L26" s="117">
        <f>ROUNDDOWN(G26*K26,0)</f>
        <v>0</v>
      </c>
      <c r="M26" s="15"/>
      <c r="N26" s="16"/>
    </row>
    <row r="27" spans="1:14" ht="12" customHeight="1" x14ac:dyDescent="0.2">
      <c r="A27" s="2"/>
      <c r="B27" s="142"/>
      <c r="C27" s="52"/>
      <c r="D27" s="53"/>
      <c r="E27" s="53"/>
      <c r="F27" s="54"/>
      <c r="G27" s="145"/>
      <c r="H27" s="145"/>
      <c r="I27" s="293"/>
      <c r="J27" s="294"/>
      <c r="K27" s="118"/>
      <c r="L27" s="119"/>
      <c r="M27" s="13"/>
      <c r="N27" s="14"/>
    </row>
    <row r="28" spans="1:14" ht="12" customHeight="1" x14ac:dyDescent="0.2">
      <c r="A28" s="2"/>
      <c r="B28" s="49"/>
      <c r="C28" s="670"/>
      <c r="D28" s="671"/>
      <c r="E28" s="671"/>
      <c r="F28" s="672"/>
      <c r="G28" s="50"/>
      <c r="H28" s="51"/>
      <c r="I28" s="295"/>
      <c r="J28" s="296"/>
      <c r="K28" s="116"/>
      <c r="L28" s="117">
        <f>ROUNDDOWN(G28*K28,0)</f>
        <v>0</v>
      </c>
      <c r="M28" s="15"/>
      <c r="N28" s="16"/>
    </row>
    <row r="29" spans="1:14" ht="12" customHeight="1" x14ac:dyDescent="0.2">
      <c r="A29" s="2"/>
      <c r="B29" s="142"/>
      <c r="C29" s="52"/>
      <c r="D29" s="53"/>
      <c r="E29" s="53"/>
      <c r="F29" s="54"/>
      <c r="G29" s="145"/>
      <c r="H29" s="145"/>
      <c r="I29" s="293"/>
      <c r="J29" s="294"/>
      <c r="K29" s="120"/>
      <c r="L29" s="121">
        <f>SUM(L5,L6,L9,L11,L13,L15)</f>
        <v>0</v>
      </c>
      <c r="M29" s="13"/>
      <c r="N29" s="14"/>
    </row>
    <row r="30" spans="1:14" ht="12" customHeight="1" x14ac:dyDescent="0.2">
      <c r="A30" s="2"/>
      <c r="B30" s="49"/>
      <c r="C30" s="670"/>
      <c r="D30" s="671"/>
      <c r="E30" s="671"/>
      <c r="F30" s="672"/>
      <c r="G30" s="50"/>
      <c r="H30" s="51"/>
      <c r="I30" s="295"/>
      <c r="J30" s="296"/>
      <c r="K30" s="116"/>
      <c r="L30" s="250"/>
      <c r="M30" s="15"/>
      <c r="N30" s="16"/>
    </row>
    <row r="31" spans="1:14" ht="12" customHeight="1" x14ac:dyDescent="0.2">
      <c r="A31" s="2"/>
      <c r="B31" s="62"/>
      <c r="C31" s="157"/>
      <c r="D31" s="53"/>
      <c r="E31" s="53"/>
      <c r="F31" s="54"/>
      <c r="G31" s="55"/>
      <c r="H31" s="55"/>
      <c r="I31" s="304"/>
      <c r="J31" s="305"/>
      <c r="K31" s="120"/>
      <c r="L31" s="121"/>
      <c r="M31" s="13"/>
      <c r="N31" s="14"/>
    </row>
    <row r="32" spans="1:14" ht="12" customHeight="1" x14ac:dyDescent="0.2">
      <c r="A32" s="2"/>
      <c r="B32" s="49"/>
      <c r="C32" s="57"/>
      <c r="D32" s="58"/>
      <c r="E32" s="58"/>
      <c r="F32" s="59"/>
      <c r="G32" s="60"/>
      <c r="H32" s="64"/>
      <c r="I32" s="306"/>
      <c r="J32" s="307"/>
      <c r="K32" s="116"/>
      <c r="L32" s="117"/>
      <c r="M32" s="15"/>
      <c r="N32" s="16"/>
    </row>
    <row r="33" spans="1:14" ht="12" customHeight="1" x14ac:dyDescent="0.2">
      <c r="A33" s="2"/>
      <c r="B33" s="62"/>
      <c r="C33" s="52"/>
      <c r="D33" s="175"/>
      <c r="E33" s="53"/>
      <c r="F33" s="54"/>
      <c r="G33" s="55"/>
      <c r="H33" s="55"/>
      <c r="I33" s="304"/>
      <c r="J33" s="305"/>
      <c r="K33" s="120"/>
      <c r="L33" s="121"/>
      <c r="M33" s="13"/>
      <c r="N33" s="14"/>
    </row>
    <row r="34" spans="1:14" ht="12" customHeight="1" x14ac:dyDescent="0.2">
      <c r="A34" s="2"/>
      <c r="B34" s="49"/>
      <c r="C34" s="57"/>
      <c r="D34" s="58"/>
      <c r="E34" s="58"/>
      <c r="F34" s="59"/>
      <c r="G34" s="50"/>
      <c r="H34" s="158"/>
      <c r="I34" s="308"/>
      <c r="J34" s="309"/>
      <c r="K34" s="116"/>
      <c r="L34" s="117"/>
      <c r="M34" s="15"/>
      <c r="N34" s="16"/>
    </row>
    <row r="35" spans="1:14" ht="12" customHeight="1" x14ac:dyDescent="0.2">
      <c r="A35" s="2"/>
      <c r="B35" s="62"/>
      <c r="C35" s="52"/>
      <c r="D35" s="53"/>
      <c r="E35" s="53"/>
      <c r="F35" s="54"/>
      <c r="G35" s="149"/>
      <c r="H35" s="149"/>
      <c r="I35" s="297"/>
      <c r="J35" s="287"/>
      <c r="K35" s="120"/>
      <c r="L35" s="160"/>
      <c r="M35" s="13"/>
      <c r="N35" s="14"/>
    </row>
    <row r="36" spans="1:14" ht="12" customHeight="1" x14ac:dyDescent="0.2">
      <c r="A36" s="2"/>
      <c r="B36" s="49"/>
      <c r="C36" s="57"/>
      <c r="D36" s="58"/>
      <c r="E36" s="58"/>
      <c r="F36" s="59"/>
      <c r="G36" s="50"/>
      <c r="H36" s="158"/>
      <c r="I36" s="308"/>
      <c r="J36" s="309"/>
      <c r="K36" s="116"/>
      <c r="L36" s="117"/>
      <c r="M36" s="15"/>
      <c r="N36" s="16"/>
    </row>
    <row r="37" spans="1:14" ht="12" customHeight="1" x14ac:dyDescent="0.2">
      <c r="A37" s="2"/>
      <c r="B37" s="62"/>
      <c r="C37" s="157"/>
      <c r="D37" s="53"/>
      <c r="E37" s="53"/>
      <c r="F37" s="54"/>
      <c r="G37" s="342"/>
      <c r="H37" s="149"/>
      <c r="I37" s="297"/>
      <c r="J37" s="287"/>
      <c r="K37" s="120"/>
      <c r="L37" s="121">
        <f>INT(L29*0.9*0.58)</f>
        <v>0</v>
      </c>
      <c r="M37" s="13"/>
      <c r="N37" s="14"/>
    </row>
    <row r="38" spans="1:14" ht="12" customHeight="1" x14ac:dyDescent="0.2">
      <c r="A38" s="2"/>
      <c r="B38" s="49"/>
      <c r="C38" s="138"/>
      <c r="D38" s="58"/>
      <c r="E38" s="161"/>
      <c r="F38" s="59"/>
      <c r="G38" s="323"/>
      <c r="H38" s="50"/>
      <c r="I38" s="295"/>
      <c r="J38" s="288"/>
      <c r="K38" s="116"/>
      <c r="L38" s="117"/>
      <c r="M38" s="17"/>
      <c r="N38" s="16"/>
    </row>
    <row r="39" spans="1:14" ht="12" customHeight="1" x14ac:dyDescent="0.2">
      <c r="A39" s="2"/>
      <c r="B39" s="142"/>
      <c r="C39" s="143"/>
      <c r="D39" s="122"/>
      <c r="E39" s="122"/>
      <c r="F39" s="144"/>
      <c r="G39" s="162"/>
      <c r="H39" s="162"/>
      <c r="I39" s="310"/>
      <c r="J39" s="311"/>
      <c r="K39" s="164"/>
      <c r="L39" s="165"/>
      <c r="M39" s="6"/>
      <c r="N39" s="11"/>
    </row>
    <row r="40" spans="1:14" ht="12" customHeight="1" x14ac:dyDescent="0.2">
      <c r="A40" s="2"/>
      <c r="B40" s="166"/>
      <c r="C40" s="167"/>
      <c r="D40" s="168" t="s">
        <v>11</v>
      </c>
      <c r="E40" s="168"/>
      <c r="F40" s="169"/>
      <c r="G40" s="170"/>
      <c r="H40" s="170"/>
      <c r="I40" s="270"/>
      <c r="J40" s="312"/>
      <c r="K40" s="172"/>
      <c r="L40" s="173">
        <f>SUM(L8:L38)</f>
        <v>0</v>
      </c>
      <c r="M40" s="4"/>
      <c r="N40" s="5"/>
    </row>
    <row r="41" spans="1:14" ht="12" customHeight="1" x14ac:dyDescent="0.2">
      <c r="B41" s="175"/>
      <c r="C41" s="175"/>
      <c r="D41" s="175"/>
      <c r="E41" s="175"/>
      <c r="F41" s="175"/>
      <c r="G41" s="673"/>
      <c r="H41" s="673"/>
      <c r="I41" s="673"/>
      <c r="J41" s="673"/>
      <c r="K41" s="175"/>
      <c r="L41" s="175"/>
      <c r="N41" s="7"/>
    </row>
  </sheetData>
  <dataConsolidate/>
  <mergeCells count="24">
    <mergeCell ref="M4:N4"/>
    <mergeCell ref="G2:N3"/>
    <mergeCell ref="C14:F14"/>
    <mergeCell ref="D2:F3"/>
    <mergeCell ref="C4:F4"/>
    <mergeCell ref="G4:H4"/>
    <mergeCell ref="I4:J4"/>
    <mergeCell ref="C7:F7"/>
    <mergeCell ref="C8:F8"/>
    <mergeCell ref="C10:F10"/>
    <mergeCell ref="M10:N10"/>
    <mergeCell ref="C12:F12"/>
    <mergeCell ref="G41:J41"/>
    <mergeCell ref="C16:F16"/>
    <mergeCell ref="M16:N16"/>
    <mergeCell ref="C18:F18"/>
    <mergeCell ref="M18:N18"/>
    <mergeCell ref="C20:F20"/>
    <mergeCell ref="M20:N20"/>
    <mergeCell ref="C22:F22"/>
    <mergeCell ref="C24:F24"/>
    <mergeCell ref="C26:F26"/>
    <mergeCell ref="C28:F28"/>
    <mergeCell ref="C30:F30"/>
  </mergeCells>
  <phoneticPr fontId="2"/>
  <pageMargins left="0.70866141732283472" right="0.70866141732283472" top="0.98425196850393704" bottom="0.59055118110236227" header="0.51181102362204722" footer="0.31496062992125984"/>
  <pageSetup paperSize="9" scale="94" orientation="landscape" useFirstPageNumber="1" horizontalDpi="4294967293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2B859-2238-1B47-B1E6-D773D2FB7976}">
  <dimension ref="A2:O41"/>
  <sheetViews>
    <sheetView view="pageBreakPreview" zoomScale="115" zoomScaleNormal="100" zoomScaleSheetLayoutView="115" workbookViewId="0">
      <selection activeCell="N19" sqref="N19"/>
    </sheetView>
  </sheetViews>
  <sheetFormatPr defaultColWidth="9" defaultRowHeight="12" customHeight="1" x14ac:dyDescent="0.2"/>
  <cols>
    <col min="1" max="1" width="3.33203125" style="1" customWidth="1"/>
    <col min="2" max="2" width="5.33203125" style="1" customWidth="1"/>
    <col min="3" max="6" width="11.6640625" style="1" customWidth="1"/>
    <col min="7" max="8" width="6.6640625" style="35" customWidth="1"/>
    <col min="9" max="10" width="6.6640625" style="114" customWidth="1"/>
    <col min="11" max="11" width="14.33203125" style="1" bestFit="1" customWidth="1"/>
    <col min="12" max="12" width="13.6640625" style="1" customWidth="1"/>
    <col min="13" max="13" width="15.109375" style="1" customWidth="1"/>
    <col min="14" max="14" width="14.44140625" style="1" customWidth="1"/>
    <col min="15" max="15" width="2.33203125" style="1" customWidth="1"/>
    <col min="16" max="16384" width="9" style="1"/>
  </cols>
  <sheetData>
    <row r="2" spans="1:15" ht="12" customHeight="1" x14ac:dyDescent="0.2">
      <c r="B2" s="20"/>
      <c r="C2" s="21"/>
      <c r="D2" s="649" t="s">
        <v>310</v>
      </c>
      <c r="E2" s="649"/>
      <c r="F2" s="649"/>
      <c r="G2" s="667" t="s">
        <v>304</v>
      </c>
      <c r="H2" s="667"/>
      <c r="I2" s="667"/>
      <c r="J2" s="667"/>
      <c r="K2" s="667"/>
      <c r="L2" s="667"/>
      <c r="M2" s="667"/>
      <c r="N2" s="667"/>
      <c r="O2" s="37"/>
    </row>
    <row r="3" spans="1:15" ht="12" customHeight="1" x14ac:dyDescent="0.2">
      <c r="A3" s="2"/>
      <c r="B3" s="22"/>
      <c r="C3" s="21"/>
      <c r="D3" s="650"/>
      <c r="E3" s="650"/>
      <c r="F3" s="650"/>
      <c r="G3" s="668"/>
      <c r="H3" s="668"/>
      <c r="I3" s="668"/>
      <c r="J3" s="668"/>
      <c r="K3" s="668"/>
      <c r="L3" s="668"/>
      <c r="M3" s="668"/>
      <c r="N3" s="668"/>
      <c r="O3" s="37"/>
    </row>
    <row r="4" spans="1:15" s="2" customFormat="1" ht="20.25" customHeight="1" x14ac:dyDescent="0.2">
      <c r="A4" s="3"/>
      <c r="B4" s="18" t="s">
        <v>0</v>
      </c>
      <c r="C4" s="651" t="s">
        <v>1</v>
      </c>
      <c r="D4" s="652"/>
      <c r="E4" s="652"/>
      <c r="F4" s="653"/>
      <c r="G4" s="674" t="s">
        <v>250</v>
      </c>
      <c r="H4" s="675"/>
      <c r="I4" s="676" t="s">
        <v>34</v>
      </c>
      <c r="J4" s="677"/>
      <c r="K4" s="9" t="s">
        <v>4</v>
      </c>
      <c r="L4" s="10" t="s">
        <v>5</v>
      </c>
      <c r="M4" s="652" t="s">
        <v>6</v>
      </c>
      <c r="N4" s="654"/>
    </row>
    <row r="5" spans="1:15" ht="12" customHeight="1" x14ac:dyDescent="0.2">
      <c r="A5" s="3"/>
      <c r="B5" s="130"/>
      <c r="C5" s="131"/>
      <c r="D5" s="132"/>
      <c r="E5" s="132"/>
      <c r="F5" s="133"/>
      <c r="G5" s="134"/>
      <c r="H5" s="134"/>
      <c r="I5" s="289"/>
      <c r="J5" s="290"/>
      <c r="K5" s="135"/>
      <c r="L5" s="136"/>
      <c r="M5" s="8"/>
      <c r="N5" s="34"/>
    </row>
    <row r="6" spans="1:15" ht="12" customHeight="1" x14ac:dyDescent="0.2">
      <c r="A6" s="2"/>
      <c r="B6" s="49"/>
      <c r="C6" s="138" t="s">
        <v>282</v>
      </c>
      <c r="D6" s="58"/>
      <c r="E6" s="58"/>
      <c r="F6" s="59"/>
      <c r="G6" s="139"/>
      <c r="H6" s="139"/>
      <c r="I6" s="291"/>
      <c r="J6" s="292"/>
      <c r="K6" s="140"/>
      <c r="L6" s="141"/>
      <c r="M6" s="15"/>
      <c r="N6" s="19"/>
    </row>
    <row r="7" spans="1:15" ht="12" customHeight="1" x14ac:dyDescent="0.2">
      <c r="A7" s="2"/>
      <c r="B7" s="142"/>
      <c r="C7" s="691"/>
      <c r="D7" s="692"/>
      <c r="E7" s="692"/>
      <c r="F7" s="693"/>
      <c r="G7" s="145"/>
      <c r="H7" s="145"/>
      <c r="I7" s="293"/>
      <c r="J7" s="294"/>
      <c r="K7" s="146"/>
      <c r="L7" s="119"/>
      <c r="M7" s="6"/>
      <c r="N7" s="11"/>
    </row>
    <row r="8" spans="1:15" ht="12" customHeight="1" x14ac:dyDescent="0.2">
      <c r="A8" s="2"/>
      <c r="B8" s="49">
        <v>1</v>
      </c>
      <c r="C8" s="670" t="s">
        <v>404</v>
      </c>
      <c r="D8" s="671"/>
      <c r="E8" s="671"/>
      <c r="F8" s="672"/>
      <c r="G8" s="50">
        <v>1</v>
      </c>
      <c r="H8" s="51" t="s">
        <v>10</v>
      </c>
      <c r="I8" s="323">
        <v>1</v>
      </c>
      <c r="J8" s="324" t="s">
        <v>10</v>
      </c>
      <c r="K8" s="116"/>
      <c r="L8" s="117">
        <f>ROUNDDOWN(G8*I8*K8,0)</f>
        <v>0</v>
      </c>
      <c r="M8" s="15"/>
      <c r="N8" s="16"/>
    </row>
    <row r="9" spans="1:15" ht="12" customHeight="1" x14ac:dyDescent="0.2">
      <c r="A9" s="2"/>
      <c r="B9" s="142"/>
      <c r="C9" s="147"/>
      <c r="D9" s="40"/>
      <c r="E9" s="40"/>
      <c r="F9" s="148"/>
      <c r="G9" s="145"/>
      <c r="H9" s="145"/>
      <c r="I9" s="293"/>
      <c r="J9" s="294"/>
      <c r="K9" s="118"/>
      <c r="L9" s="119"/>
      <c r="M9" s="13"/>
      <c r="N9" s="14"/>
    </row>
    <row r="10" spans="1:15" ht="12" customHeight="1" x14ac:dyDescent="0.2">
      <c r="A10" s="2"/>
      <c r="B10" s="49">
        <v>2</v>
      </c>
      <c r="C10" s="670" t="s">
        <v>283</v>
      </c>
      <c r="D10" s="671"/>
      <c r="E10" s="671"/>
      <c r="F10" s="672"/>
      <c r="G10" s="50">
        <v>3000</v>
      </c>
      <c r="H10" s="51" t="s">
        <v>104</v>
      </c>
      <c r="I10" s="323">
        <v>1</v>
      </c>
      <c r="J10" s="324" t="s">
        <v>10</v>
      </c>
      <c r="K10" s="116"/>
      <c r="L10" s="117">
        <f>ROUNDDOWN(G10*I10*K10,0)</f>
        <v>0</v>
      </c>
      <c r="M10" s="670"/>
      <c r="N10" s="678"/>
    </row>
    <row r="11" spans="1:15" ht="12" customHeight="1" x14ac:dyDescent="0.2">
      <c r="A11" s="2"/>
      <c r="B11" s="142"/>
      <c r="C11" s="45"/>
      <c r="D11" s="38"/>
      <c r="E11" s="38"/>
      <c r="F11" s="152"/>
      <c r="G11" s="145"/>
      <c r="H11" s="145"/>
      <c r="I11" s="293"/>
      <c r="J11" s="294"/>
      <c r="K11" s="118"/>
      <c r="L11" s="119"/>
      <c r="M11" s="13"/>
      <c r="N11" s="12"/>
    </row>
    <row r="12" spans="1:15" ht="12" customHeight="1" x14ac:dyDescent="0.2">
      <c r="A12" s="2"/>
      <c r="B12" s="49"/>
      <c r="C12" s="670"/>
      <c r="D12" s="671"/>
      <c r="E12" s="671"/>
      <c r="F12" s="672"/>
      <c r="G12" s="50"/>
      <c r="H12" s="51"/>
      <c r="I12" s="323"/>
      <c r="J12" s="324"/>
      <c r="K12" s="116"/>
      <c r="L12" s="117">
        <f>ROUNDDOWN(G12*I12*K12,0)</f>
        <v>0</v>
      </c>
      <c r="M12" s="15"/>
      <c r="N12" s="16"/>
    </row>
    <row r="13" spans="1:15" ht="12" customHeight="1" x14ac:dyDescent="0.2">
      <c r="A13" s="2"/>
      <c r="B13" s="142"/>
      <c r="C13" s="147"/>
      <c r="D13" s="40"/>
      <c r="E13" s="40"/>
      <c r="F13" s="148"/>
      <c r="G13" s="145"/>
      <c r="H13" s="145"/>
      <c r="I13" s="293"/>
      <c r="J13" s="294"/>
      <c r="K13" s="118"/>
      <c r="L13" s="119"/>
      <c r="M13" s="13"/>
      <c r="N13" s="14"/>
    </row>
    <row r="14" spans="1:15" ht="12" customHeight="1" x14ac:dyDescent="0.2">
      <c r="A14" s="2"/>
      <c r="B14" s="49"/>
      <c r="C14" s="670"/>
      <c r="D14" s="671"/>
      <c r="E14" s="671"/>
      <c r="F14" s="672"/>
      <c r="G14" s="50"/>
      <c r="H14" s="51"/>
      <c r="I14" s="295"/>
      <c r="J14" s="296"/>
      <c r="K14" s="116"/>
      <c r="L14" s="117">
        <f>ROUNDDOWN(G14*I14*K14,0)</f>
        <v>0</v>
      </c>
      <c r="M14" s="15"/>
      <c r="N14" s="16"/>
    </row>
    <row r="15" spans="1:15" ht="12" customHeight="1" x14ac:dyDescent="0.2">
      <c r="A15" s="2"/>
      <c r="B15" s="142"/>
      <c r="C15" s="45"/>
      <c r="D15" s="38"/>
      <c r="E15" s="38"/>
      <c r="F15" s="152"/>
      <c r="G15" s="145"/>
      <c r="H15" s="145"/>
      <c r="I15" s="293"/>
      <c r="J15" s="294"/>
      <c r="K15" s="118"/>
      <c r="L15" s="119"/>
      <c r="M15" s="13"/>
      <c r="N15" s="14"/>
    </row>
    <row r="16" spans="1:15" ht="12" customHeight="1" x14ac:dyDescent="0.2">
      <c r="A16" s="2"/>
      <c r="B16" s="49"/>
      <c r="C16" s="670"/>
      <c r="D16" s="671"/>
      <c r="E16" s="671"/>
      <c r="F16" s="672"/>
      <c r="G16" s="50"/>
      <c r="H16" s="51"/>
      <c r="I16" s="295"/>
      <c r="J16" s="296"/>
      <c r="K16" s="116"/>
      <c r="L16" s="117">
        <f>ROUNDDOWN(G16*I16*K16,0)</f>
        <v>0</v>
      </c>
      <c r="M16" s="680"/>
      <c r="N16" s="681"/>
    </row>
    <row r="17" spans="1:14" ht="12" customHeight="1" x14ac:dyDescent="0.2">
      <c r="A17" s="2"/>
      <c r="B17" s="142"/>
      <c r="C17" s="147"/>
      <c r="D17" s="40"/>
      <c r="E17" s="40"/>
      <c r="F17" s="148"/>
      <c r="G17" s="145"/>
      <c r="H17" s="145"/>
      <c r="I17" s="293"/>
      <c r="J17" s="294"/>
      <c r="K17" s="118"/>
      <c r="L17" s="119"/>
      <c r="M17" s="13"/>
      <c r="N17" s="14"/>
    </row>
    <row r="18" spans="1:14" ht="12" customHeight="1" x14ac:dyDescent="0.2">
      <c r="A18" s="2"/>
      <c r="B18" s="49"/>
      <c r="C18" s="670"/>
      <c r="D18" s="671"/>
      <c r="E18" s="671"/>
      <c r="F18" s="672"/>
      <c r="G18" s="50"/>
      <c r="H18" s="51"/>
      <c r="I18" s="295"/>
      <c r="J18" s="296"/>
      <c r="K18" s="116"/>
      <c r="L18" s="117">
        <f>ROUNDDOWN(G18*I18*K18,0)</f>
        <v>0</v>
      </c>
      <c r="M18" s="682"/>
      <c r="N18" s="683"/>
    </row>
    <row r="19" spans="1:14" ht="12" customHeight="1" x14ac:dyDescent="0.2">
      <c r="A19" s="2"/>
      <c r="B19" s="142"/>
      <c r="C19" s="45"/>
      <c r="D19" s="38"/>
      <c r="E19" s="38"/>
      <c r="F19" s="152"/>
      <c r="G19" s="145"/>
      <c r="H19" s="145"/>
      <c r="I19" s="293"/>
      <c r="J19" s="294"/>
      <c r="K19" s="118"/>
      <c r="L19" s="119"/>
      <c r="M19" s="25"/>
      <c r="N19" s="26"/>
    </row>
    <row r="20" spans="1:14" ht="12" customHeight="1" x14ac:dyDescent="0.2">
      <c r="A20" s="2"/>
      <c r="B20" s="49"/>
      <c r="C20" s="670"/>
      <c r="D20" s="671"/>
      <c r="E20" s="671"/>
      <c r="F20" s="672"/>
      <c r="G20" s="50"/>
      <c r="H20" s="51"/>
      <c r="I20" s="295"/>
      <c r="J20" s="296"/>
      <c r="K20" s="116"/>
      <c r="L20" s="117">
        <f>ROUNDDOWN(G20*I20*K20,0)</f>
        <v>0</v>
      </c>
      <c r="M20" s="680"/>
      <c r="N20" s="681"/>
    </row>
    <row r="21" spans="1:14" ht="12" customHeight="1" x14ac:dyDescent="0.2">
      <c r="A21" s="2"/>
      <c r="B21" s="142"/>
      <c r="C21" s="147"/>
      <c r="D21" s="40"/>
      <c r="E21" s="40"/>
      <c r="F21" s="148"/>
      <c r="G21" s="145"/>
      <c r="H21" s="145"/>
      <c r="I21" s="293"/>
      <c r="J21" s="294"/>
      <c r="K21" s="118"/>
      <c r="L21" s="119"/>
      <c r="M21" s="23"/>
      <c r="N21" s="24"/>
    </row>
    <row r="22" spans="1:14" ht="12" customHeight="1" x14ac:dyDescent="0.2">
      <c r="A22" s="2"/>
      <c r="B22" s="49"/>
      <c r="C22" s="670"/>
      <c r="D22" s="671"/>
      <c r="E22" s="671"/>
      <c r="F22" s="672"/>
      <c r="G22" s="50"/>
      <c r="H22" s="51"/>
      <c r="I22" s="295"/>
      <c r="J22" s="296"/>
      <c r="K22" s="116"/>
      <c r="L22" s="117">
        <f>ROUNDDOWN(G22*K22,0)</f>
        <v>0</v>
      </c>
      <c r="M22" s="15"/>
      <c r="N22" s="16"/>
    </row>
    <row r="23" spans="1:14" ht="12" customHeight="1" x14ac:dyDescent="0.2">
      <c r="A23" s="2"/>
      <c r="B23" s="142"/>
      <c r="C23" s="52"/>
      <c r="D23" s="53"/>
      <c r="E23" s="53"/>
      <c r="F23" s="54"/>
      <c r="G23" s="145"/>
      <c r="H23" s="145"/>
      <c r="I23" s="293"/>
      <c r="J23" s="294"/>
      <c r="K23" s="118"/>
      <c r="L23" s="119"/>
      <c r="M23" s="13"/>
      <c r="N23" s="14"/>
    </row>
    <row r="24" spans="1:14" ht="12" customHeight="1" x14ac:dyDescent="0.2">
      <c r="A24" s="2"/>
      <c r="B24" s="49"/>
      <c r="C24" s="670"/>
      <c r="D24" s="671"/>
      <c r="E24" s="671"/>
      <c r="F24" s="672"/>
      <c r="G24" s="50"/>
      <c r="H24" s="51"/>
      <c r="I24" s="295"/>
      <c r="J24" s="296"/>
      <c r="K24" s="116"/>
      <c r="L24" s="117">
        <f>ROUNDDOWN(G24*K24,0)</f>
        <v>0</v>
      </c>
      <c r="M24" s="15"/>
      <c r="N24" s="19"/>
    </row>
    <row r="25" spans="1:14" ht="12" customHeight="1" x14ac:dyDescent="0.2">
      <c r="A25" s="2"/>
      <c r="B25" s="142"/>
      <c r="C25" s="52"/>
      <c r="D25" s="53"/>
      <c r="E25" s="53"/>
      <c r="F25" s="54"/>
      <c r="G25" s="145"/>
      <c r="H25" s="145"/>
      <c r="I25" s="293"/>
      <c r="J25" s="294"/>
      <c r="K25" s="118"/>
      <c r="L25" s="119"/>
      <c r="M25" s="13"/>
      <c r="N25" s="14"/>
    </row>
    <row r="26" spans="1:14" ht="12" customHeight="1" x14ac:dyDescent="0.2">
      <c r="A26" s="2"/>
      <c r="B26" s="49"/>
      <c r="C26" s="670"/>
      <c r="D26" s="671"/>
      <c r="E26" s="671"/>
      <c r="F26" s="672"/>
      <c r="G26" s="50"/>
      <c r="H26" s="51"/>
      <c r="I26" s="295"/>
      <c r="J26" s="296"/>
      <c r="K26" s="116"/>
      <c r="L26" s="117">
        <f>ROUNDDOWN(G26*K26,0)</f>
        <v>0</v>
      </c>
      <c r="M26" s="15"/>
      <c r="N26" s="16"/>
    </row>
    <row r="27" spans="1:14" ht="12" customHeight="1" x14ac:dyDescent="0.2">
      <c r="A27" s="2"/>
      <c r="B27" s="142"/>
      <c r="C27" s="52"/>
      <c r="D27" s="53"/>
      <c r="E27" s="53"/>
      <c r="F27" s="54"/>
      <c r="G27" s="145"/>
      <c r="H27" s="145"/>
      <c r="I27" s="293"/>
      <c r="J27" s="294"/>
      <c r="K27" s="118"/>
      <c r="L27" s="119"/>
      <c r="M27" s="13"/>
      <c r="N27" s="14"/>
    </row>
    <row r="28" spans="1:14" ht="12" customHeight="1" x14ac:dyDescent="0.2">
      <c r="A28" s="2"/>
      <c r="B28" s="49"/>
      <c r="C28" s="670"/>
      <c r="D28" s="671"/>
      <c r="E28" s="671"/>
      <c r="F28" s="672"/>
      <c r="G28" s="50"/>
      <c r="H28" s="51"/>
      <c r="I28" s="295"/>
      <c r="J28" s="296"/>
      <c r="K28" s="116"/>
      <c r="L28" s="117">
        <f>ROUNDDOWN(G28*K28,0)</f>
        <v>0</v>
      </c>
      <c r="M28" s="15"/>
      <c r="N28" s="16"/>
    </row>
    <row r="29" spans="1:14" ht="12" customHeight="1" x14ac:dyDescent="0.2">
      <c r="A29" s="2"/>
      <c r="B29" s="142"/>
      <c r="C29" s="52"/>
      <c r="D29" s="53"/>
      <c r="E29" s="53"/>
      <c r="F29" s="54"/>
      <c r="G29" s="145"/>
      <c r="H29" s="145"/>
      <c r="I29" s="293"/>
      <c r="J29" s="294"/>
      <c r="K29" s="120"/>
      <c r="L29" s="121">
        <f>SUM(L5,L6,L9,L11,L13,L15)</f>
        <v>0</v>
      </c>
      <c r="M29" s="13"/>
      <c r="N29" s="14"/>
    </row>
    <row r="30" spans="1:14" ht="12" customHeight="1" x14ac:dyDescent="0.2">
      <c r="A30" s="2"/>
      <c r="B30" s="49"/>
      <c r="C30" s="670"/>
      <c r="D30" s="671"/>
      <c r="E30" s="671"/>
      <c r="F30" s="672"/>
      <c r="G30" s="50"/>
      <c r="H30" s="51"/>
      <c r="I30" s="295"/>
      <c r="J30" s="296"/>
      <c r="K30" s="116"/>
      <c r="L30" s="250"/>
      <c r="M30" s="15"/>
      <c r="N30" s="16"/>
    </row>
    <row r="31" spans="1:14" ht="12" customHeight="1" x14ac:dyDescent="0.2">
      <c r="A31" s="2"/>
      <c r="B31" s="62"/>
      <c r="C31" s="157"/>
      <c r="D31" s="53"/>
      <c r="E31" s="53"/>
      <c r="F31" s="54"/>
      <c r="G31" s="55"/>
      <c r="H31" s="55"/>
      <c r="I31" s="304"/>
      <c r="J31" s="305"/>
      <c r="K31" s="120"/>
      <c r="L31" s="121"/>
      <c r="M31" s="13"/>
      <c r="N31" s="14"/>
    </row>
    <row r="32" spans="1:14" ht="12" customHeight="1" x14ac:dyDescent="0.2">
      <c r="A32" s="2"/>
      <c r="B32" s="49"/>
      <c r="C32" s="57"/>
      <c r="D32" s="58"/>
      <c r="E32" s="58"/>
      <c r="F32" s="59"/>
      <c r="G32" s="60"/>
      <c r="H32" s="64"/>
      <c r="I32" s="306"/>
      <c r="J32" s="307"/>
      <c r="K32" s="116"/>
      <c r="L32" s="117"/>
      <c r="M32" s="15"/>
      <c r="N32" s="16"/>
    </row>
    <row r="33" spans="1:14" ht="12" customHeight="1" x14ac:dyDescent="0.2">
      <c r="A33" s="2"/>
      <c r="B33" s="62"/>
      <c r="C33" s="52"/>
      <c r="D33" s="175"/>
      <c r="E33" s="53"/>
      <c r="F33" s="54"/>
      <c r="G33" s="55"/>
      <c r="H33" s="55"/>
      <c r="I33" s="304"/>
      <c r="J33" s="305"/>
      <c r="K33" s="120"/>
      <c r="L33" s="121"/>
      <c r="M33" s="13"/>
      <c r="N33" s="14"/>
    </row>
    <row r="34" spans="1:14" ht="12" customHeight="1" x14ac:dyDescent="0.2">
      <c r="A34" s="2"/>
      <c r="B34" s="49"/>
      <c r="C34" s="57"/>
      <c r="D34" s="58"/>
      <c r="E34" s="58"/>
      <c r="F34" s="59"/>
      <c r="G34" s="50"/>
      <c r="H34" s="158"/>
      <c r="I34" s="308"/>
      <c r="J34" s="309"/>
      <c r="K34" s="116"/>
      <c r="L34" s="117"/>
      <c r="M34" s="15"/>
      <c r="N34" s="16"/>
    </row>
    <row r="35" spans="1:14" ht="12" customHeight="1" x14ac:dyDescent="0.2">
      <c r="A35" s="2"/>
      <c r="B35" s="62"/>
      <c r="C35" s="52"/>
      <c r="D35" s="53"/>
      <c r="E35" s="53"/>
      <c r="F35" s="54"/>
      <c r="G35" s="149"/>
      <c r="H35" s="149"/>
      <c r="I35" s="297"/>
      <c r="J35" s="287"/>
      <c r="K35" s="120"/>
      <c r="L35" s="160"/>
      <c r="M35" s="13"/>
      <c r="N35" s="14"/>
    </row>
    <row r="36" spans="1:14" ht="12" customHeight="1" x14ac:dyDescent="0.2">
      <c r="A36" s="2"/>
      <c r="B36" s="49"/>
      <c r="C36" s="57"/>
      <c r="D36" s="58"/>
      <c r="E36" s="58"/>
      <c r="F36" s="59"/>
      <c r="G36" s="50"/>
      <c r="H36" s="158"/>
      <c r="I36" s="308"/>
      <c r="J36" s="309"/>
      <c r="K36" s="116"/>
      <c r="L36" s="117"/>
      <c r="M36" s="15"/>
      <c r="N36" s="16"/>
    </row>
    <row r="37" spans="1:14" ht="12" customHeight="1" x14ac:dyDescent="0.2">
      <c r="A37" s="2"/>
      <c r="B37" s="62"/>
      <c r="C37" s="157"/>
      <c r="D37" s="53"/>
      <c r="E37" s="53"/>
      <c r="F37" s="54"/>
      <c r="G37" s="342"/>
      <c r="H37" s="149"/>
      <c r="I37" s="297"/>
      <c r="J37" s="287"/>
      <c r="K37" s="284"/>
      <c r="L37" s="121">
        <f>INT(L29*0.9*0.58)</f>
        <v>0</v>
      </c>
      <c r="M37" s="13"/>
      <c r="N37" s="14"/>
    </row>
    <row r="38" spans="1:14" ht="12" customHeight="1" x14ac:dyDescent="0.2">
      <c r="A38" s="2"/>
      <c r="B38" s="49"/>
      <c r="C38" s="138"/>
      <c r="D38" s="58"/>
      <c r="E38" s="161"/>
      <c r="F38" s="59"/>
      <c r="G38" s="323"/>
      <c r="H38" s="50"/>
      <c r="I38" s="295"/>
      <c r="J38" s="288"/>
      <c r="K38" s="285"/>
      <c r="L38" s="117"/>
      <c r="M38" s="17"/>
      <c r="N38" s="16"/>
    </row>
    <row r="39" spans="1:14" ht="12" customHeight="1" x14ac:dyDescent="0.2">
      <c r="A39" s="2"/>
      <c r="B39" s="142"/>
      <c r="C39" s="143"/>
      <c r="D39" s="122"/>
      <c r="E39" s="122"/>
      <c r="F39" s="144"/>
      <c r="G39" s="162"/>
      <c r="H39" s="162"/>
      <c r="I39" s="310"/>
      <c r="J39" s="311"/>
      <c r="K39" s="164"/>
      <c r="L39" s="165"/>
      <c r="M39" s="6"/>
      <c r="N39" s="11"/>
    </row>
    <row r="40" spans="1:14" ht="12" customHeight="1" x14ac:dyDescent="0.2">
      <c r="A40" s="2"/>
      <c r="B40" s="166"/>
      <c r="C40" s="167"/>
      <c r="D40" s="168" t="s">
        <v>11</v>
      </c>
      <c r="E40" s="168"/>
      <c r="F40" s="169"/>
      <c r="G40" s="170"/>
      <c r="H40" s="170"/>
      <c r="I40" s="270"/>
      <c r="J40" s="312"/>
      <c r="K40" s="172"/>
      <c r="L40" s="173">
        <f>SUM(L8:L38)</f>
        <v>0</v>
      </c>
      <c r="M40" s="4"/>
      <c r="N40" s="5"/>
    </row>
    <row r="41" spans="1:14" ht="12" customHeight="1" x14ac:dyDescent="0.2">
      <c r="B41" s="175"/>
      <c r="C41" s="175"/>
      <c r="D41" s="175"/>
      <c r="E41" s="175"/>
      <c r="F41" s="175"/>
      <c r="G41" s="673"/>
      <c r="H41" s="673"/>
      <c r="I41" s="673"/>
      <c r="J41" s="673"/>
      <c r="K41" s="175"/>
      <c r="L41" s="175"/>
      <c r="N41" s="7"/>
    </row>
  </sheetData>
  <dataConsolidate/>
  <mergeCells count="24">
    <mergeCell ref="M4:N4"/>
    <mergeCell ref="G2:N3"/>
    <mergeCell ref="C14:F14"/>
    <mergeCell ref="D2:F3"/>
    <mergeCell ref="C4:F4"/>
    <mergeCell ref="G4:H4"/>
    <mergeCell ref="I4:J4"/>
    <mergeCell ref="C7:F7"/>
    <mergeCell ref="C8:F8"/>
    <mergeCell ref="C10:F10"/>
    <mergeCell ref="M10:N10"/>
    <mergeCell ref="C12:F12"/>
    <mergeCell ref="G41:J41"/>
    <mergeCell ref="C16:F16"/>
    <mergeCell ref="M16:N16"/>
    <mergeCell ref="C18:F18"/>
    <mergeCell ref="M18:N18"/>
    <mergeCell ref="C20:F20"/>
    <mergeCell ref="M20:N20"/>
    <mergeCell ref="C22:F22"/>
    <mergeCell ref="C24:F24"/>
    <mergeCell ref="C26:F26"/>
    <mergeCell ref="C28:F28"/>
    <mergeCell ref="C30:F30"/>
  </mergeCells>
  <phoneticPr fontId="2"/>
  <pageMargins left="0.70866141732283472" right="0.70866141732283472" top="0.98425196850393704" bottom="0.59055118110236227" header="0.51181102362204722" footer="0.31496062992125984"/>
  <pageSetup paperSize="9" scale="94" orientation="landscape" useFirstPageNumber="1" horizontalDpi="4294967293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6ACFC-5AD1-4618-9569-19904EEF1042}">
  <dimension ref="A1:IV145"/>
  <sheetViews>
    <sheetView view="pageBreakPreview" topLeftCell="A106" zoomScale="55" zoomScaleNormal="70" zoomScaleSheetLayoutView="55" workbookViewId="0">
      <pane xSplit="12" topLeftCell="M1" activePane="topRight" state="frozen"/>
      <selection pane="topRight" activeCell="DY24" sqref="DY24"/>
    </sheetView>
  </sheetViews>
  <sheetFormatPr defaultColWidth="4.33203125" defaultRowHeight="15" x14ac:dyDescent="0.2"/>
  <cols>
    <col min="1" max="1" width="4.33203125" style="67"/>
    <col min="2" max="2" width="28" style="68" bestFit="1" customWidth="1"/>
    <col min="3" max="3" width="38" style="67" customWidth="1"/>
    <col min="4" max="4" width="4.33203125" style="69" hidden="1" customWidth="1"/>
    <col min="5" max="5" width="16.33203125" style="70" hidden="1" customWidth="1"/>
    <col min="6" max="7" width="4.33203125" style="69" hidden="1" customWidth="1"/>
    <col min="8" max="8" width="16.33203125" style="70" hidden="1" customWidth="1"/>
    <col min="9" max="9" width="10" style="112" hidden="1" customWidth="1"/>
    <col min="10" max="10" width="4.33203125" style="113" hidden="1" customWidth="1"/>
    <col min="11" max="12" width="10" style="71" hidden="1" customWidth="1"/>
    <col min="13" max="13" width="10" style="71" customWidth="1"/>
    <col min="14" max="14" width="4.33203125" style="71"/>
    <col min="15" max="15" width="11.21875" style="69" bestFit="1" customWidth="1"/>
    <col min="16" max="16" width="4.33203125" style="552"/>
    <col min="17" max="17" width="4.33203125" style="107"/>
    <col min="18" max="18" width="13" style="69" bestFit="1" customWidth="1"/>
    <col min="19" max="19" width="6.6640625" style="70" bestFit="1" customWidth="1"/>
    <col min="20" max="20" width="4.33203125" style="71"/>
    <col min="21" max="21" width="7.88671875" style="72" bestFit="1" customWidth="1"/>
    <col min="22" max="22" width="6.6640625" style="71" bestFit="1" customWidth="1"/>
    <col min="23" max="23" width="10" style="71" customWidth="1"/>
    <col min="24" max="24" width="4.33203125" style="71"/>
    <col min="25" max="25" width="11.21875" style="69" bestFit="1" customWidth="1"/>
    <col min="26" max="26" width="4.33203125" style="552"/>
    <col min="27" max="27" width="4.33203125" style="107"/>
    <col min="28" max="28" width="15.21875" style="69" customWidth="1"/>
    <col min="29" max="29" width="6.6640625" style="70" bestFit="1" customWidth="1"/>
    <col min="30" max="30" width="4.33203125" style="71"/>
    <col min="31" max="31" width="7.88671875" style="72" bestFit="1" customWidth="1"/>
    <col min="32" max="32" width="7.88671875" style="71" bestFit="1" customWidth="1"/>
    <col min="33" max="33" width="10" style="71" customWidth="1"/>
    <col min="34" max="34" width="4.33203125" style="71"/>
    <col min="35" max="35" width="11.21875" style="69" bestFit="1" customWidth="1"/>
    <col min="36" max="36" width="4.33203125" style="552"/>
    <col min="37" max="37" width="4.33203125" style="107"/>
    <col min="38" max="38" width="15.21875" style="69" bestFit="1" customWidth="1"/>
    <col min="39" max="39" width="6.6640625" style="70" bestFit="1" customWidth="1"/>
    <col min="40" max="40" width="4.33203125" style="71"/>
    <col min="41" max="41" width="7.88671875" style="72" bestFit="1" customWidth="1"/>
    <col min="42" max="42" width="7.88671875" style="71" bestFit="1" customWidth="1"/>
    <col min="43" max="43" width="10" style="71" customWidth="1"/>
    <col min="44" max="44" width="4.33203125" style="71"/>
    <col min="45" max="45" width="11.21875" style="69" bestFit="1" customWidth="1"/>
    <col min="46" max="46" width="4.33203125" style="552"/>
    <col min="47" max="47" width="4.33203125" style="107"/>
    <col min="48" max="48" width="15.21875" style="69" bestFit="1" customWidth="1"/>
    <col min="49" max="49" width="6.6640625" style="70" bestFit="1" customWidth="1"/>
    <col min="50" max="50" width="4.33203125" style="71"/>
    <col min="51" max="51" width="7.88671875" style="72" bestFit="1" customWidth="1"/>
    <col min="52" max="52" width="7.88671875" style="71" bestFit="1" customWidth="1"/>
    <col min="53" max="53" width="10" style="71" customWidth="1"/>
    <col min="54" max="54" width="4.33203125" style="71"/>
    <col min="55" max="55" width="11.21875" style="69" bestFit="1" customWidth="1"/>
    <col min="56" max="56" width="4.33203125" style="552"/>
    <col min="57" max="57" width="4.33203125" style="107"/>
    <col min="58" max="58" width="13.44140625" style="69" bestFit="1" customWidth="1"/>
    <col min="59" max="59" width="6.6640625" style="70" bestFit="1" customWidth="1"/>
    <col min="60" max="60" width="4.33203125" style="71"/>
    <col min="61" max="61" width="7.88671875" style="72" bestFit="1" customWidth="1"/>
    <col min="62" max="62" width="7.88671875" style="71" bestFit="1" customWidth="1"/>
    <col min="63" max="63" width="10" style="71" customWidth="1"/>
    <col min="64" max="64" width="4.33203125" style="71"/>
    <col min="65" max="65" width="11.21875" style="74" bestFit="1" customWidth="1"/>
    <col min="66" max="67" width="4.33203125" style="73"/>
    <col min="68" max="68" width="13" style="74" bestFit="1" customWidth="1"/>
    <col min="69" max="69" width="6.6640625" style="74" bestFit="1" customWidth="1"/>
    <col min="70" max="70" width="4.33203125" style="73"/>
    <col min="71" max="71" width="7.88671875" style="74" bestFit="1" customWidth="1"/>
    <col min="72" max="72" width="6.6640625" style="73" bestFit="1" customWidth="1"/>
    <col min="73" max="73" width="10" style="73" customWidth="1"/>
    <col min="74" max="74" width="4.33203125" style="73"/>
    <col min="75" max="75" width="11.21875" style="74" bestFit="1" customWidth="1"/>
    <col min="76" max="77" width="4.33203125" style="73"/>
    <col min="78" max="78" width="15.21875" style="74" bestFit="1" customWidth="1"/>
    <col min="79" max="79" width="6.6640625" style="74" bestFit="1" customWidth="1"/>
    <col min="80" max="80" width="4.33203125" style="73"/>
    <col min="81" max="81" width="7.88671875" style="74" bestFit="1" customWidth="1"/>
    <col min="82" max="82" width="7.88671875" style="73" bestFit="1" customWidth="1"/>
    <col min="83" max="83" width="10" style="73" customWidth="1"/>
    <col min="84" max="84" width="4.33203125" style="73"/>
    <col min="85" max="85" width="11.21875" style="74" bestFit="1" customWidth="1"/>
    <col min="86" max="87" width="4.33203125" style="73"/>
    <col min="88" max="88" width="15.21875" style="74" bestFit="1" customWidth="1"/>
    <col min="89" max="89" width="6.6640625" style="74" bestFit="1" customWidth="1"/>
    <col min="90" max="90" width="4.33203125" style="73"/>
    <col min="91" max="91" width="7.88671875" style="74" bestFit="1" customWidth="1"/>
    <col min="92" max="92" width="7.88671875" style="73" bestFit="1" customWidth="1"/>
    <col min="93" max="93" width="10" style="73" customWidth="1"/>
    <col min="94" max="94" width="4.33203125" style="73"/>
    <col min="95" max="95" width="11.21875" style="74" bestFit="1" customWidth="1"/>
    <col min="96" max="97" width="4.33203125" style="73"/>
    <col min="98" max="98" width="14.44140625" style="74" bestFit="1" customWidth="1"/>
    <col min="99" max="99" width="6.6640625" style="74" bestFit="1" customWidth="1"/>
    <col min="100" max="100" width="4.33203125" style="73"/>
    <col min="101" max="101" width="7.88671875" style="74" bestFit="1" customWidth="1"/>
    <col min="102" max="102" width="7.88671875" style="73" bestFit="1" customWidth="1"/>
    <col min="103" max="103" width="10" style="73" customWidth="1"/>
    <col min="104" max="104" width="4.33203125" style="73"/>
    <col min="105" max="105" width="11.21875" style="74" bestFit="1" customWidth="1"/>
    <col min="106" max="107" width="4.33203125" style="73"/>
    <col min="108" max="108" width="13" style="74" bestFit="1" customWidth="1"/>
    <col min="109" max="109" width="6.6640625" style="74" bestFit="1" customWidth="1"/>
    <col min="110" max="110" width="4.33203125" style="73"/>
    <col min="111" max="111" width="7.88671875" style="74" bestFit="1" customWidth="1"/>
    <col min="112" max="112" width="7.88671875" style="73" bestFit="1" customWidth="1"/>
    <col min="113" max="113" width="10" style="73" customWidth="1"/>
    <col min="114" max="114" width="4.33203125" style="73"/>
    <col min="115" max="115" width="11.21875" style="74" bestFit="1" customWidth="1"/>
    <col min="116" max="117" width="4.33203125" style="73"/>
    <col min="118" max="118" width="13" style="74" bestFit="1" customWidth="1"/>
    <col min="119" max="119" width="6.6640625" style="74" bestFit="1" customWidth="1"/>
    <col min="120" max="120" width="4.33203125" style="73"/>
    <col min="121" max="121" width="7.88671875" style="74" bestFit="1" customWidth="1"/>
    <col min="122" max="122" width="7.88671875" style="73" bestFit="1" customWidth="1"/>
    <col min="123" max="123" width="4.33203125" style="575"/>
    <col min="124" max="124" width="4.33203125" style="576"/>
    <col min="125" max="125" width="18.21875" style="576" bestFit="1" customWidth="1"/>
    <col min="126" max="126" width="20.88671875" style="576" customWidth="1"/>
    <col min="127" max="256" width="4.33203125" style="576"/>
    <col min="257" max="16384" width="4.33203125" style="573"/>
  </cols>
  <sheetData>
    <row r="1" spans="1:127" ht="24.6" x14ac:dyDescent="0.2">
      <c r="A1" s="701" t="s">
        <v>130</v>
      </c>
      <c r="B1" s="346" t="s">
        <v>131</v>
      </c>
      <c r="C1" s="75" t="s">
        <v>132</v>
      </c>
      <c r="D1" s="704">
        <f>N1-1</f>
        <v>45926</v>
      </c>
      <c r="E1" s="705"/>
      <c r="F1" s="705"/>
      <c r="G1" s="705"/>
      <c r="H1" s="705"/>
      <c r="I1" s="705"/>
      <c r="J1" s="705"/>
      <c r="K1" s="705"/>
      <c r="L1" s="705"/>
      <c r="M1" s="581"/>
      <c r="N1" s="706">
        <v>45927</v>
      </c>
      <c r="O1" s="706"/>
      <c r="P1" s="706"/>
      <c r="Q1" s="706"/>
      <c r="R1" s="706"/>
      <c r="S1" s="706"/>
      <c r="T1" s="706"/>
      <c r="U1" s="706"/>
      <c r="V1" s="707"/>
      <c r="W1" s="581"/>
      <c r="X1" s="708">
        <f>N1+1</f>
        <v>45928</v>
      </c>
      <c r="Y1" s="706"/>
      <c r="Z1" s="706"/>
      <c r="AA1" s="706"/>
      <c r="AB1" s="706"/>
      <c r="AC1" s="706"/>
      <c r="AD1" s="706"/>
      <c r="AE1" s="706"/>
      <c r="AF1" s="707"/>
      <c r="AG1" s="581"/>
      <c r="AH1" s="734">
        <f>X1+1</f>
        <v>45929</v>
      </c>
      <c r="AI1" s="735"/>
      <c r="AJ1" s="735"/>
      <c r="AK1" s="735"/>
      <c r="AL1" s="735"/>
      <c r="AM1" s="735"/>
      <c r="AN1" s="735"/>
      <c r="AO1" s="735"/>
      <c r="AP1" s="736"/>
      <c r="AQ1" s="581"/>
      <c r="AR1" s="734">
        <f>AH1+1</f>
        <v>45930</v>
      </c>
      <c r="AS1" s="735"/>
      <c r="AT1" s="735"/>
      <c r="AU1" s="735"/>
      <c r="AV1" s="735"/>
      <c r="AW1" s="735"/>
      <c r="AX1" s="735"/>
      <c r="AY1" s="735"/>
      <c r="AZ1" s="736"/>
      <c r="BA1" s="581"/>
      <c r="BB1" s="734">
        <f>AR1+1</f>
        <v>45931</v>
      </c>
      <c r="BC1" s="735"/>
      <c r="BD1" s="735"/>
      <c r="BE1" s="735"/>
      <c r="BF1" s="735"/>
      <c r="BG1" s="735"/>
      <c r="BH1" s="735"/>
      <c r="BI1" s="735"/>
      <c r="BJ1" s="736"/>
      <c r="BK1" s="581"/>
      <c r="BL1" s="737">
        <f>BB1+1</f>
        <v>45932</v>
      </c>
      <c r="BM1" s="738"/>
      <c r="BN1" s="738"/>
      <c r="BO1" s="738"/>
      <c r="BP1" s="738"/>
      <c r="BQ1" s="738"/>
      <c r="BR1" s="738"/>
      <c r="BS1" s="738"/>
      <c r="BT1" s="739"/>
      <c r="BU1" s="581"/>
      <c r="BV1" s="737">
        <f>BL1+1</f>
        <v>45933</v>
      </c>
      <c r="BW1" s="738"/>
      <c r="BX1" s="738"/>
      <c r="BY1" s="738"/>
      <c r="BZ1" s="738"/>
      <c r="CA1" s="738"/>
      <c r="CB1" s="738"/>
      <c r="CC1" s="738"/>
      <c r="CD1" s="739"/>
      <c r="CE1" s="581"/>
      <c r="CF1" s="737">
        <f>BV1+1</f>
        <v>45934</v>
      </c>
      <c r="CG1" s="738"/>
      <c r="CH1" s="738"/>
      <c r="CI1" s="738"/>
      <c r="CJ1" s="738"/>
      <c r="CK1" s="738"/>
      <c r="CL1" s="738"/>
      <c r="CM1" s="738"/>
      <c r="CN1" s="739"/>
      <c r="CO1" s="581"/>
      <c r="CP1" s="737">
        <f>CF1+1</f>
        <v>45935</v>
      </c>
      <c r="CQ1" s="738"/>
      <c r="CR1" s="738"/>
      <c r="CS1" s="738"/>
      <c r="CT1" s="738"/>
      <c r="CU1" s="738"/>
      <c r="CV1" s="738"/>
      <c r="CW1" s="738"/>
      <c r="CX1" s="739"/>
      <c r="CY1" s="581"/>
      <c r="CZ1" s="737">
        <f>CP1+1</f>
        <v>45936</v>
      </c>
      <c r="DA1" s="738"/>
      <c r="DB1" s="738"/>
      <c r="DC1" s="738"/>
      <c r="DD1" s="738"/>
      <c r="DE1" s="738"/>
      <c r="DF1" s="738"/>
      <c r="DG1" s="738"/>
      <c r="DH1" s="739"/>
      <c r="DI1" s="581"/>
      <c r="DJ1" s="737">
        <f>CZ1+1</f>
        <v>45937</v>
      </c>
      <c r="DK1" s="738"/>
      <c r="DL1" s="738"/>
      <c r="DM1" s="738"/>
      <c r="DN1" s="738"/>
      <c r="DO1" s="738"/>
      <c r="DP1" s="738"/>
      <c r="DQ1" s="738"/>
      <c r="DR1" s="739"/>
    </row>
    <row r="2" spans="1:127" ht="15" customHeight="1" thickBot="1" x14ac:dyDescent="0.25">
      <c r="A2" s="702"/>
      <c r="B2" s="740" t="s">
        <v>133</v>
      </c>
      <c r="C2" s="742" t="s">
        <v>134</v>
      </c>
      <c r="D2" s="704">
        <f>N2-1</f>
        <v>45926</v>
      </c>
      <c r="E2" s="705"/>
      <c r="F2" s="705"/>
      <c r="G2" s="705"/>
      <c r="H2" s="705"/>
      <c r="I2" s="705"/>
      <c r="J2" s="705"/>
      <c r="K2" s="705"/>
      <c r="L2" s="705"/>
      <c r="M2" s="581"/>
      <c r="N2" s="706">
        <v>45927</v>
      </c>
      <c r="O2" s="706"/>
      <c r="P2" s="706"/>
      <c r="Q2" s="706"/>
      <c r="R2" s="706"/>
      <c r="S2" s="706"/>
      <c r="T2" s="706"/>
      <c r="U2" s="706"/>
      <c r="V2" s="707"/>
      <c r="W2" s="581"/>
      <c r="X2" s="723">
        <f>N2+1</f>
        <v>45928</v>
      </c>
      <c r="Y2" s="724"/>
      <c r="Z2" s="724"/>
      <c r="AA2" s="724"/>
      <c r="AB2" s="724"/>
      <c r="AC2" s="724"/>
      <c r="AD2" s="724"/>
      <c r="AE2" s="724"/>
      <c r="AF2" s="725"/>
      <c r="AG2" s="581"/>
      <c r="AH2" s="723">
        <f>X2+1</f>
        <v>45929</v>
      </c>
      <c r="AI2" s="724"/>
      <c r="AJ2" s="724"/>
      <c r="AK2" s="724"/>
      <c r="AL2" s="724"/>
      <c r="AM2" s="724"/>
      <c r="AN2" s="724"/>
      <c r="AO2" s="724"/>
      <c r="AP2" s="725"/>
      <c r="AQ2" s="581"/>
      <c r="AR2" s="723">
        <f>AH2+1</f>
        <v>45930</v>
      </c>
      <c r="AS2" s="724"/>
      <c r="AT2" s="724"/>
      <c r="AU2" s="724"/>
      <c r="AV2" s="724"/>
      <c r="AW2" s="724"/>
      <c r="AX2" s="724"/>
      <c r="AY2" s="724"/>
      <c r="AZ2" s="725"/>
      <c r="BA2" s="581"/>
      <c r="BB2" s="723">
        <f>AR2+1</f>
        <v>45931</v>
      </c>
      <c r="BC2" s="724"/>
      <c r="BD2" s="724"/>
      <c r="BE2" s="724"/>
      <c r="BF2" s="724"/>
      <c r="BG2" s="724"/>
      <c r="BH2" s="724"/>
      <c r="BI2" s="724"/>
      <c r="BJ2" s="725"/>
      <c r="BK2" s="581"/>
      <c r="BL2" s="744">
        <f>BB2+1</f>
        <v>45932</v>
      </c>
      <c r="BM2" s="745"/>
      <c r="BN2" s="745"/>
      <c r="BO2" s="745"/>
      <c r="BP2" s="745"/>
      <c r="BQ2" s="745"/>
      <c r="BR2" s="745"/>
      <c r="BS2" s="745"/>
      <c r="BT2" s="746"/>
      <c r="BU2" s="581"/>
      <c r="BV2" s="744">
        <f>BL2+1</f>
        <v>45933</v>
      </c>
      <c r="BW2" s="745"/>
      <c r="BX2" s="745"/>
      <c r="BY2" s="745"/>
      <c r="BZ2" s="745"/>
      <c r="CA2" s="745"/>
      <c r="CB2" s="745"/>
      <c r="CC2" s="745"/>
      <c r="CD2" s="746"/>
      <c r="CE2" s="581"/>
      <c r="CF2" s="744">
        <f>BV2+1</f>
        <v>45934</v>
      </c>
      <c r="CG2" s="745"/>
      <c r="CH2" s="745"/>
      <c r="CI2" s="745"/>
      <c r="CJ2" s="745"/>
      <c r="CK2" s="745"/>
      <c r="CL2" s="745"/>
      <c r="CM2" s="745"/>
      <c r="CN2" s="746"/>
      <c r="CO2" s="581"/>
      <c r="CP2" s="744">
        <f>CF2+1</f>
        <v>45935</v>
      </c>
      <c r="CQ2" s="745"/>
      <c r="CR2" s="745"/>
      <c r="CS2" s="745"/>
      <c r="CT2" s="745"/>
      <c r="CU2" s="745"/>
      <c r="CV2" s="745"/>
      <c r="CW2" s="745"/>
      <c r="CX2" s="746"/>
      <c r="CY2" s="581"/>
      <c r="CZ2" s="744">
        <f>CP2+1</f>
        <v>45936</v>
      </c>
      <c r="DA2" s="745"/>
      <c r="DB2" s="745"/>
      <c r="DC2" s="745"/>
      <c r="DD2" s="745"/>
      <c r="DE2" s="745"/>
      <c r="DF2" s="745"/>
      <c r="DG2" s="745"/>
      <c r="DH2" s="746"/>
      <c r="DI2" s="581"/>
      <c r="DJ2" s="744">
        <f>CZ2+1</f>
        <v>45937</v>
      </c>
      <c r="DK2" s="745"/>
      <c r="DL2" s="745"/>
      <c r="DM2" s="745"/>
      <c r="DN2" s="745"/>
      <c r="DO2" s="745"/>
      <c r="DP2" s="745"/>
      <c r="DQ2" s="745"/>
      <c r="DR2" s="746"/>
      <c r="DU2" s="642" t="s">
        <v>472</v>
      </c>
    </row>
    <row r="3" spans="1:127" ht="15" customHeight="1" thickTop="1" x14ac:dyDescent="0.2">
      <c r="A3" s="703"/>
      <c r="B3" s="741"/>
      <c r="C3" s="743"/>
      <c r="D3" s="76" t="s">
        <v>135</v>
      </c>
      <c r="E3" s="77" t="s">
        <v>136</v>
      </c>
      <c r="F3" s="751" t="s">
        <v>137</v>
      </c>
      <c r="G3" s="752"/>
      <c r="H3" s="313" t="s">
        <v>138</v>
      </c>
      <c r="I3" s="753" t="s">
        <v>139</v>
      </c>
      <c r="J3" s="754"/>
      <c r="K3" s="755"/>
      <c r="L3" s="755"/>
      <c r="M3" s="582" t="s">
        <v>358</v>
      </c>
      <c r="N3" s="349" t="s">
        <v>135</v>
      </c>
      <c r="O3" s="77" t="s">
        <v>136</v>
      </c>
      <c r="P3" s="751" t="s">
        <v>137</v>
      </c>
      <c r="Q3" s="752"/>
      <c r="R3" s="77" t="s">
        <v>138</v>
      </c>
      <c r="S3" s="751" t="s">
        <v>139</v>
      </c>
      <c r="T3" s="755"/>
      <c r="U3" s="755"/>
      <c r="V3" s="752"/>
      <c r="W3" s="582" t="s">
        <v>358</v>
      </c>
      <c r="X3" s="353" t="s">
        <v>135</v>
      </c>
      <c r="Y3" s="352" t="s">
        <v>136</v>
      </c>
      <c r="Z3" s="726" t="s">
        <v>137</v>
      </c>
      <c r="AA3" s="727"/>
      <c r="AB3" s="352" t="s">
        <v>138</v>
      </c>
      <c r="AC3" s="726" t="s">
        <v>139</v>
      </c>
      <c r="AD3" s="728"/>
      <c r="AE3" s="728"/>
      <c r="AF3" s="727"/>
      <c r="AG3" s="582" t="s">
        <v>358</v>
      </c>
      <c r="AH3" s="354" t="s">
        <v>135</v>
      </c>
      <c r="AI3" s="352" t="s">
        <v>136</v>
      </c>
      <c r="AJ3" s="726" t="s">
        <v>137</v>
      </c>
      <c r="AK3" s="727"/>
      <c r="AL3" s="352" t="s">
        <v>138</v>
      </c>
      <c r="AM3" s="726" t="s">
        <v>139</v>
      </c>
      <c r="AN3" s="728"/>
      <c r="AO3" s="728"/>
      <c r="AP3" s="727"/>
      <c r="AQ3" s="582" t="s">
        <v>358</v>
      </c>
      <c r="AR3" s="354" t="s">
        <v>135</v>
      </c>
      <c r="AS3" s="352" t="s">
        <v>136</v>
      </c>
      <c r="AT3" s="726" t="s">
        <v>137</v>
      </c>
      <c r="AU3" s="727"/>
      <c r="AV3" s="352" t="s">
        <v>138</v>
      </c>
      <c r="AW3" s="726" t="s">
        <v>139</v>
      </c>
      <c r="AX3" s="728"/>
      <c r="AY3" s="728"/>
      <c r="AZ3" s="727"/>
      <c r="BA3" s="582" t="s">
        <v>358</v>
      </c>
      <c r="BB3" s="354" t="s">
        <v>135</v>
      </c>
      <c r="BC3" s="352" t="s">
        <v>136</v>
      </c>
      <c r="BD3" s="726" t="s">
        <v>137</v>
      </c>
      <c r="BE3" s="727"/>
      <c r="BF3" s="352" t="s">
        <v>138</v>
      </c>
      <c r="BG3" s="726" t="s">
        <v>139</v>
      </c>
      <c r="BH3" s="728"/>
      <c r="BI3" s="728"/>
      <c r="BJ3" s="727"/>
      <c r="BK3" s="582" t="s">
        <v>358</v>
      </c>
      <c r="BL3" s="354" t="s">
        <v>135</v>
      </c>
      <c r="BM3" s="352" t="s">
        <v>136</v>
      </c>
      <c r="BN3" s="726" t="s">
        <v>137</v>
      </c>
      <c r="BO3" s="727"/>
      <c r="BP3" s="352" t="s">
        <v>138</v>
      </c>
      <c r="BQ3" s="726" t="s">
        <v>139</v>
      </c>
      <c r="BR3" s="728"/>
      <c r="BS3" s="728"/>
      <c r="BT3" s="727"/>
      <c r="BU3" s="582" t="s">
        <v>358</v>
      </c>
      <c r="BV3" s="354" t="s">
        <v>135</v>
      </c>
      <c r="BW3" s="352" t="s">
        <v>136</v>
      </c>
      <c r="BX3" s="726" t="s">
        <v>137</v>
      </c>
      <c r="BY3" s="727"/>
      <c r="BZ3" s="352" t="s">
        <v>138</v>
      </c>
      <c r="CA3" s="726" t="s">
        <v>139</v>
      </c>
      <c r="CB3" s="728"/>
      <c r="CC3" s="728"/>
      <c r="CD3" s="727"/>
      <c r="CE3" s="582" t="s">
        <v>358</v>
      </c>
      <c r="CF3" s="354" t="s">
        <v>135</v>
      </c>
      <c r="CG3" s="352" t="s">
        <v>136</v>
      </c>
      <c r="CH3" s="726" t="s">
        <v>137</v>
      </c>
      <c r="CI3" s="727"/>
      <c r="CJ3" s="352" t="s">
        <v>138</v>
      </c>
      <c r="CK3" s="726" t="s">
        <v>139</v>
      </c>
      <c r="CL3" s="728"/>
      <c r="CM3" s="728"/>
      <c r="CN3" s="727"/>
      <c r="CO3" s="582" t="s">
        <v>358</v>
      </c>
      <c r="CP3" s="354" t="s">
        <v>135</v>
      </c>
      <c r="CQ3" s="352" t="s">
        <v>136</v>
      </c>
      <c r="CR3" s="726" t="s">
        <v>137</v>
      </c>
      <c r="CS3" s="727"/>
      <c r="CT3" s="352" t="s">
        <v>138</v>
      </c>
      <c r="CU3" s="726" t="s">
        <v>139</v>
      </c>
      <c r="CV3" s="728"/>
      <c r="CW3" s="728"/>
      <c r="CX3" s="727"/>
      <c r="CY3" s="582" t="s">
        <v>358</v>
      </c>
      <c r="CZ3" s="354" t="s">
        <v>135</v>
      </c>
      <c r="DA3" s="352" t="s">
        <v>136</v>
      </c>
      <c r="DB3" s="726" t="s">
        <v>137</v>
      </c>
      <c r="DC3" s="727"/>
      <c r="DD3" s="352" t="s">
        <v>138</v>
      </c>
      <c r="DE3" s="726" t="s">
        <v>139</v>
      </c>
      <c r="DF3" s="728"/>
      <c r="DG3" s="728"/>
      <c r="DH3" s="727"/>
      <c r="DI3" s="582" t="s">
        <v>358</v>
      </c>
      <c r="DJ3" s="354" t="s">
        <v>135</v>
      </c>
      <c r="DK3" s="352" t="s">
        <v>136</v>
      </c>
      <c r="DL3" s="726" t="s">
        <v>137</v>
      </c>
      <c r="DM3" s="727"/>
      <c r="DN3" s="352" t="s">
        <v>138</v>
      </c>
      <c r="DO3" s="726" t="s">
        <v>139</v>
      </c>
      <c r="DP3" s="728"/>
      <c r="DQ3" s="728"/>
      <c r="DR3" s="727"/>
      <c r="DU3" s="634" t="s">
        <v>135</v>
      </c>
      <c r="DV3" s="635" t="s">
        <v>136</v>
      </c>
      <c r="DW3" s="636"/>
    </row>
    <row r="4" spans="1:127" ht="15" customHeight="1" x14ac:dyDescent="0.2">
      <c r="A4" s="698"/>
      <c r="B4" s="748" t="s">
        <v>386</v>
      </c>
      <c r="C4" s="610"/>
      <c r="D4" s="236" t="s">
        <v>140</v>
      </c>
      <c r="E4" s="237">
        <v>100000</v>
      </c>
      <c r="F4" s="238">
        <v>0</v>
      </c>
      <c r="G4" s="239" t="s">
        <v>141</v>
      </c>
      <c r="H4" s="314">
        <f t="shared" ref="H4:H7" si="0">E4*F4</f>
        <v>0</v>
      </c>
      <c r="I4" s="319"/>
      <c r="J4" s="320" t="s">
        <v>142</v>
      </c>
      <c r="K4" s="240"/>
      <c r="L4" s="455">
        <f t="shared" ref="L4:L7" si="1">SUM(K4-I4)</f>
        <v>0</v>
      </c>
      <c r="M4" s="457" t="s">
        <v>359</v>
      </c>
      <c r="N4" s="535" t="s">
        <v>140</v>
      </c>
      <c r="O4" s="78">
        <f>IF(N4="CD",$DV$4,IF(N4="D",$DV$5,IF(N4="AD",$DV$6,IF(N4="AS",$DV$7,""))))</f>
        <v>0</v>
      </c>
      <c r="P4" s="79">
        <v>1</v>
      </c>
      <c r="Q4" s="80" t="s">
        <v>141</v>
      </c>
      <c r="R4" s="78">
        <f>O4*P4</f>
        <v>0</v>
      </c>
      <c r="S4" s="81">
        <v>0.29166666666666669</v>
      </c>
      <c r="T4" s="82" t="s">
        <v>142</v>
      </c>
      <c r="U4" s="83">
        <v>0.625</v>
      </c>
      <c r="V4" s="356">
        <f t="shared" ref="V4:V29" si="2">SUM(U4-S4)</f>
        <v>0.33333333333333331</v>
      </c>
      <c r="W4" s="457" t="s">
        <v>359</v>
      </c>
      <c r="X4" s="558" t="s">
        <v>140</v>
      </c>
      <c r="Y4" s="91">
        <f>IF(X4="CD",$DV$4,IF(X4="D",$DV$5,IF(X4="AD",$DV$6,IF(X4="AS",$DV$7,""))))</f>
        <v>0</v>
      </c>
      <c r="Z4" s="92">
        <v>1</v>
      </c>
      <c r="AA4" s="93" t="s">
        <v>141</v>
      </c>
      <c r="AB4" s="91">
        <f t="shared" ref="AB4:AB30" si="3">Y4*Z4</f>
        <v>0</v>
      </c>
      <c r="AC4" s="94">
        <v>0.27083333333333331</v>
      </c>
      <c r="AD4" s="95" t="s">
        <v>360</v>
      </c>
      <c r="AE4" s="96">
        <v>0.77083333333333337</v>
      </c>
      <c r="AF4" s="97">
        <f t="shared" ref="AF4:AF22" si="4">SUM(AE4-AC4)</f>
        <v>0.5</v>
      </c>
      <c r="AG4" s="457" t="s">
        <v>359</v>
      </c>
      <c r="AH4" s="558" t="s">
        <v>140</v>
      </c>
      <c r="AI4" s="91">
        <f>IF(AH4="CD",$DV$4,IF(AH4="D",$DV$5,IF(AH4="AD",$DV$6,IF(AH4="AS",$DV$7,""))))</f>
        <v>0</v>
      </c>
      <c r="AJ4" s="92">
        <v>1</v>
      </c>
      <c r="AK4" s="93" t="s">
        <v>141</v>
      </c>
      <c r="AL4" s="91">
        <f t="shared" ref="AL4:AL30" si="5">AI4*AJ4</f>
        <v>0</v>
      </c>
      <c r="AM4" s="94">
        <v>0.27083333333333331</v>
      </c>
      <c r="AN4" s="95" t="s">
        <v>360</v>
      </c>
      <c r="AO4" s="96">
        <v>0.77083333333333337</v>
      </c>
      <c r="AP4" s="97">
        <f t="shared" ref="AP4:AP29" si="6">SUM(AO4-AM4)</f>
        <v>0.5</v>
      </c>
      <c r="AQ4" s="457" t="s">
        <v>359</v>
      </c>
      <c r="AR4" s="558" t="s">
        <v>140</v>
      </c>
      <c r="AS4" s="91">
        <f>IF(AR4="CD",$DV$4,IF(AR4="D",$DV$5,IF(AR4="AD",$DV$6,IF(AR4="AS",$DV$7,""))))</f>
        <v>0</v>
      </c>
      <c r="AT4" s="92">
        <v>1</v>
      </c>
      <c r="AU4" s="93" t="s">
        <v>141</v>
      </c>
      <c r="AV4" s="91">
        <f t="shared" ref="AV4:AV30" si="7">AS4*AT4</f>
        <v>0</v>
      </c>
      <c r="AW4" s="94">
        <v>0.27083333333333331</v>
      </c>
      <c r="AX4" s="95" t="s">
        <v>360</v>
      </c>
      <c r="AY4" s="96">
        <v>0.79166666666666663</v>
      </c>
      <c r="AZ4" s="97">
        <f t="shared" ref="AZ4:AZ29" si="8">SUM(AY4-AW4)</f>
        <v>0.52083333333333326</v>
      </c>
      <c r="BA4" s="457" t="s">
        <v>359</v>
      </c>
      <c r="BB4" s="558" t="s">
        <v>140</v>
      </c>
      <c r="BC4" s="91">
        <f>IF(BB4="CD",$DV$4,IF(BB4="D",$DV$5,IF(BB4="AD",$DV$6,IF(BB4="AS",$DV$7,""))))</f>
        <v>0</v>
      </c>
      <c r="BD4" s="92">
        <v>1</v>
      </c>
      <c r="BE4" s="93" t="s">
        <v>141</v>
      </c>
      <c r="BF4" s="91">
        <f t="shared" ref="BF4:BF30" si="9">BC4*BD4</f>
        <v>0</v>
      </c>
      <c r="BG4" s="94">
        <v>0.27083333333333331</v>
      </c>
      <c r="BH4" s="95" t="s">
        <v>360</v>
      </c>
      <c r="BI4" s="96">
        <v>0.72916666666666663</v>
      </c>
      <c r="BJ4" s="97">
        <f t="shared" ref="BJ4:BJ29" si="10">SUM(BI4-BG4)</f>
        <v>0.45833333333333331</v>
      </c>
      <c r="BK4" s="457" t="s">
        <v>359</v>
      </c>
      <c r="BL4" s="543" t="s">
        <v>140</v>
      </c>
      <c r="BM4" s="357">
        <f>IF(BL4="CD",$DV$4,IF(BL4="D",$DV$5,IF(BL4="AD",$DV$6,IF(BL4="AS",$DV$7,""))))</f>
        <v>0</v>
      </c>
      <c r="BN4" s="358">
        <v>0</v>
      </c>
      <c r="BO4" s="359" t="s">
        <v>141</v>
      </c>
      <c r="BP4" s="357">
        <f t="shared" ref="BP4:BP30" si="11">BM4*BN4</f>
        <v>0</v>
      </c>
      <c r="BQ4" s="360"/>
      <c r="BR4" s="361" t="s">
        <v>142</v>
      </c>
      <c r="BS4" s="362"/>
      <c r="BT4" s="363">
        <f t="shared" ref="BT4:BT29" si="12">SUM(BS4-BQ4)</f>
        <v>0</v>
      </c>
      <c r="BU4" s="457" t="s">
        <v>359</v>
      </c>
      <c r="BV4" s="543" t="s">
        <v>140</v>
      </c>
      <c r="BW4" s="357">
        <f>IF(BV4="CD",$DV$4,IF(BV4="D",$DV$5,IF(BV4="AD",$DV$6,IF(BV4="AS",$DV$7,""))))</f>
        <v>0</v>
      </c>
      <c r="BX4" s="358">
        <v>0</v>
      </c>
      <c r="BY4" s="359" t="s">
        <v>141</v>
      </c>
      <c r="BZ4" s="357">
        <f t="shared" ref="BZ4:BZ30" si="13">BW4*BX4</f>
        <v>0</v>
      </c>
      <c r="CA4" s="360"/>
      <c r="CB4" s="361" t="s">
        <v>142</v>
      </c>
      <c r="CC4" s="362"/>
      <c r="CD4" s="363">
        <f t="shared" ref="CD4:CD29" si="14">SUM(CC4-CA4)</f>
        <v>0</v>
      </c>
      <c r="CE4" s="457" t="s">
        <v>359</v>
      </c>
      <c r="CF4" s="543" t="s">
        <v>140</v>
      </c>
      <c r="CG4" s="357">
        <f>IF(CF4="CD",$DV$4,IF(CF4="D",$DV$5,IF(CF4="AD",$DV$6,IF(CF4="AS",$DV$7,""))))</f>
        <v>0</v>
      </c>
      <c r="CH4" s="358">
        <v>0</v>
      </c>
      <c r="CI4" s="359" t="s">
        <v>141</v>
      </c>
      <c r="CJ4" s="357">
        <f t="shared" ref="CJ4:CJ30" si="15">CG4*CH4</f>
        <v>0</v>
      </c>
      <c r="CK4" s="360"/>
      <c r="CL4" s="361" t="s">
        <v>142</v>
      </c>
      <c r="CM4" s="362"/>
      <c r="CN4" s="363">
        <f t="shared" ref="CN4:CN29" si="16">SUM(CM4-CK4)</f>
        <v>0</v>
      </c>
      <c r="CO4" s="457" t="s">
        <v>359</v>
      </c>
      <c r="CP4" s="543" t="s">
        <v>140</v>
      </c>
      <c r="CQ4" s="357">
        <f>IF(CP4="CD",$DV$4,IF(CP4="D",$DV$5,IF(CP4="AD",$DV$6,IF(CP4="AS",$DV$7,""))))</f>
        <v>0</v>
      </c>
      <c r="CR4" s="358">
        <v>0</v>
      </c>
      <c r="CS4" s="359" t="s">
        <v>141</v>
      </c>
      <c r="CT4" s="357">
        <f t="shared" ref="CT4:CT30" si="17">CQ4*CR4</f>
        <v>0</v>
      </c>
      <c r="CU4" s="360"/>
      <c r="CV4" s="361" t="s">
        <v>142</v>
      </c>
      <c r="CW4" s="362"/>
      <c r="CX4" s="363">
        <f t="shared" ref="CX4:CX29" si="18">SUM(CW4-CU4)</f>
        <v>0</v>
      </c>
      <c r="CY4" s="457" t="s">
        <v>359</v>
      </c>
      <c r="CZ4" s="543" t="s">
        <v>140</v>
      </c>
      <c r="DA4" s="357">
        <f>IF(CZ4="CD",$DV$4,IF(CZ4="D",$DV$5,IF(CZ4="AD",$DV$6,IF(CZ4="AS",$DV$7,""))))</f>
        <v>0</v>
      </c>
      <c r="DB4" s="358">
        <v>0</v>
      </c>
      <c r="DC4" s="359" t="s">
        <v>141</v>
      </c>
      <c r="DD4" s="357">
        <f t="shared" ref="DD4:DD30" si="19">DA4*DB4</f>
        <v>0</v>
      </c>
      <c r="DE4" s="360"/>
      <c r="DF4" s="361" t="s">
        <v>142</v>
      </c>
      <c r="DG4" s="362"/>
      <c r="DH4" s="363">
        <f t="shared" ref="DH4:DH29" si="20">SUM(DG4-DE4)</f>
        <v>0</v>
      </c>
      <c r="DI4" s="457" t="s">
        <v>359</v>
      </c>
      <c r="DJ4" s="543" t="s">
        <v>140</v>
      </c>
      <c r="DK4" s="357">
        <f>IF(DJ4="CD",$DV$4,IF(DJ4="D",$DV$5,IF(DJ4="AD",$DV$6,IF(DJ4="AS",$DV$7,""))))</f>
        <v>0</v>
      </c>
      <c r="DL4" s="358">
        <v>0</v>
      </c>
      <c r="DM4" s="359" t="s">
        <v>141</v>
      </c>
      <c r="DN4" s="357">
        <f t="shared" ref="DN4:DN30" si="21">DK4*DL4</f>
        <v>0</v>
      </c>
      <c r="DO4" s="360"/>
      <c r="DP4" s="361" t="s">
        <v>142</v>
      </c>
      <c r="DQ4" s="362"/>
      <c r="DR4" s="363">
        <f t="shared" ref="DR4:DR29" si="22">SUM(DQ4-DO4)</f>
        <v>0</v>
      </c>
      <c r="DU4" s="637" t="s">
        <v>465</v>
      </c>
      <c r="DV4" s="633"/>
      <c r="DW4" s="638"/>
    </row>
    <row r="5" spans="1:127" x14ac:dyDescent="0.2">
      <c r="A5" s="699"/>
      <c r="B5" s="749"/>
      <c r="C5" s="611"/>
      <c r="D5" s="236" t="s">
        <v>143</v>
      </c>
      <c r="E5" s="237">
        <v>50000</v>
      </c>
      <c r="F5" s="238">
        <v>0</v>
      </c>
      <c r="G5" s="239" t="s">
        <v>141</v>
      </c>
      <c r="H5" s="314">
        <f t="shared" si="0"/>
        <v>0</v>
      </c>
      <c r="I5" s="319"/>
      <c r="J5" s="320" t="s">
        <v>142</v>
      </c>
      <c r="K5" s="240"/>
      <c r="L5" s="455">
        <f t="shared" si="1"/>
        <v>0</v>
      </c>
      <c r="M5" s="457" t="s">
        <v>359</v>
      </c>
      <c r="N5" s="535" t="s">
        <v>467</v>
      </c>
      <c r="O5" s="78">
        <f t="shared" ref="O5:O33" si="23">IF(N5="CD",$DV$4,IF(N5="D",$DV$5,IF(N5="AD",$DV$6,IF(N5="AS",$DV$7,""))))</f>
        <v>0</v>
      </c>
      <c r="P5" s="79">
        <v>1</v>
      </c>
      <c r="Q5" s="80" t="s">
        <v>141</v>
      </c>
      <c r="R5" s="78">
        <f t="shared" ref="R5:R33" si="24">O5*P5</f>
        <v>0</v>
      </c>
      <c r="S5" s="81">
        <v>0.29166666666666669</v>
      </c>
      <c r="T5" s="82" t="s">
        <v>142</v>
      </c>
      <c r="U5" s="83">
        <v>0.625</v>
      </c>
      <c r="V5" s="356">
        <f t="shared" si="2"/>
        <v>0.33333333333333331</v>
      </c>
      <c r="W5" s="457" t="s">
        <v>359</v>
      </c>
      <c r="X5" s="559" t="s">
        <v>466</v>
      </c>
      <c r="Y5" s="78">
        <f t="shared" ref="Y5:Y33" si="25">IF(X5="CD",$DV$4,IF(X5="D",$DV$5,IF(X5="AD",$DV$6,IF(X5="AS",$DV$7,""))))</f>
        <v>0</v>
      </c>
      <c r="Z5" s="79">
        <v>1</v>
      </c>
      <c r="AA5" s="80" t="s">
        <v>141</v>
      </c>
      <c r="AB5" s="78">
        <f t="shared" si="3"/>
        <v>0</v>
      </c>
      <c r="AC5" s="81">
        <v>0.27083333333333331</v>
      </c>
      <c r="AD5" s="82" t="s">
        <v>360</v>
      </c>
      <c r="AE5" s="83">
        <v>0.77083333333333337</v>
      </c>
      <c r="AF5" s="84">
        <f t="shared" si="4"/>
        <v>0.5</v>
      </c>
      <c r="AG5" s="457" t="s">
        <v>359</v>
      </c>
      <c r="AH5" s="559" t="s">
        <v>466</v>
      </c>
      <c r="AI5" s="78">
        <f t="shared" ref="AI5:AI33" si="26">IF(AH5="CD",$DV$4,IF(AH5="D",$DV$5,IF(AH5="AD",$DV$6,IF(AH5="AS",$DV$7,""))))</f>
        <v>0</v>
      </c>
      <c r="AJ5" s="79">
        <v>1</v>
      </c>
      <c r="AK5" s="80" t="s">
        <v>141</v>
      </c>
      <c r="AL5" s="78">
        <f t="shared" si="5"/>
        <v>0</v>
      </c>
      <c r="AM5" s="81">
        <v>0.27083333333333331</v>
      </c>
      <c r="AN5" s="82" t="s">
        <v>360</v>
      </c>
      <c r="AO5" s="83">
        <v>0.77083333333333337</v>
      </c>
      <c r="AP5" s="84">
        <f t="shared" si="6"/>
        <v>0.5</v>
      </c>
      <c r="AQ5" s="457" t="s">
        <v>359</v>
      </c>
      <c r="AR5" s="559" t="s">
        <v>466</v>
      </c>
      <c r="AS5" s="78">
        <f t="shared" ref="AS5:AS33" si="27">IF(AR5="CD",$DV$4,IF(AR5="D",$DV$5,IF(AR5="AD",$DV$6,IF(AR5="AS",$DV$7,""))))</f>
        <v>0</v>
      </c>
      <c r="AT5" s="79">
        <v>1</v>
      </c>
      <c r="AU5" s="80" t="s">
        <v>141</v>
      </c>
      <c r="AV5" s="78">
        <f t="shared" si="7"/>
        <v>0</v>
      </c>
      <c r="AW5" s="81">
        <v>0.27083333333333331</v>
      </c>
      <c r="AX5" s="82" t="s">
        <v>360</v>
      </c>
      <c r="AY5" s="83">
        <v>0.79166666666666663</v>
      </c>
      <c r="AZ5" s="84">
        <f t="shared" si="8"/>
        <v>0.52083333333333326</v>
      </c>
      <c r="BA5" s="457" t="s">
        <v>359</v>
      </c>
      <c r="BB5" s="559" t="s">
        <v>466</v>
      </c>
      <c r="BC5" s="78">
        <f t="shared" ref="BC5:BC33" si="28">IF(BB5="CD",$DV$4,IF(BB5="D",$DV$5,IF(BB5="AD",$DV$6,IF(BB5="AS",$DV$7,""))))</f>
        <v>0</v>
      </c>
      <c r="BD5" s="79">
        <v>1</v>
      </c>
      <c r="BE5" s="80" t="s">
        <v>141</v>
      </c>
      <c r="BF5" s="78">
        <f t="shared" si="9"/>
        <v>0</v>
      </c>
      <c r="BG5" s="81">
        <v>0.27083333333333331</v>
      </c>
      <c r="BH5" s="82" t="s">
        <v>360</v>
      </c>
      <c r="BI5" s="83">
        <v>0.72916666666666663</v>
      </c>
      <c r="BJ5" s="84">
        <f t="shared" si="10"/>
        <v>0.45833333333333331</v>
      </c>
      <c r="BK5" s="457" t="s">
        <v>359</v>
      </c>
      <c r="BL5" s="544" t="s">
        <v>466</v>
      </c>
      <c r="BM5" s="364">
        <f t="shared" ref="BM5:BM33" si="29">IF(BL5="CD",$DV$4,IF(BL5="D",$DV$5,IF(BL5="AD",$DV$6,IF(BL5="AS",$DV$7,""))))</f>
        <v>0</v>
      </c>
      <c r="BN5" s="365">
        <v>0</v>
      </c>
      <c r="BO5" s="366" t="s">
        <v>141</v>
      </c>
      <c r="BP5" s="364">
        <f t="shared" si="11"/>
        <v>0</v>
      </c>
      <c r="BQ5" s="367"/>
      <c r="BR5" s="368" t="s">
        <v>142</v>
      </c>
      <c r="BS5" s="369"/>
      <c r="BT5" s="370">
        <f t="shared" si="12"/>
        <v>0</v>
      </c>
      <c r="BU5" s="457" t="s">
        <v>359</v>
      </c>
      <c r="BV5" s="544" t="s">
        <v>466</v>
      </c>
      <c r="BW5" s="364">
        <f t="shared" ref="BW5:BW33" si="30">IF(BV5="CD",$DV$4,IF(BV5="D",$DV$5,IF(BV5="AD",$DV$6,IF(BV5="AS",$DV$7,""))))</f>
        <v>0</v>
      </c>
      <c r="BX5" s="365">
        <v>0</v>
      </c>
      <c r="BY5" s="366" t="s">
        <v>141</v>
      </c>
      <c r="BZ5" s="364">
        <f t="shared" si="13"/>
        <v>0</v>
      </c>
      <c r="CA5" s="367"/>
      <c r="CB5" s="368" t="s">
        <v>142</v>
      </c>
      <c r="CC5" s="369"/>
      <c r="CD5" s="370">
        <f t="shared" si="14"/>
        <v>0</v>
      </c>
      <c r="CE5" s="457" t="s">
        <v>359</v>
      </c>
      <c r="CF5" s="544" t="s">
        <v>466</v>
      </c>
      <c r="CG5" s="364">
        <f t="shared" ref="CG5:CG33" si="31">IF(CF5="CD",$DV$4,IF(CF5="D",$DV$5,IF(CF5="AD",$DV$6,IF(CF5="AS",$DV$7,""))))</f>
        <v>0</v>
      </c>
      <c r="CH5" s="365">
        <v>0</v>
      </c>
      <c r="CI5" s="366" t="s">
        <v>141</v>
      </c>
      <c r="CJ5" s="364">
        <f t="shared" si="15"/>
        <v>0</v>
      </c>
      <c r="CK5" s="367"/>
      <c r="CL5" s="368" t="s">
        <v>142</v>
      </c>
      <c r="CM5" s="369"/>
      <c r="CN5" s="370">
        <f t="shared" si="16"/>
        <v>0</v>
      </c>
      <c r="CO5" s="457" t="s">
        <v>359</v>
      </c>
      <c r="CP5" s="544" t="s">
        <v>466</v>
      </c>
      <c r="CQ5" s="364">
        <f t="shared" ref="CQ5:CQ33" si="32">IF(CP5="CD",$DV$4,IF(CP5="D",$DV$5,IF(CP5="AD",$DV$6,IF(CP5="AS",$DV$7,""))))</f>
        <v>0</v>
      </c>
      <c r="CR5" s="365">
        <v>0</v>
      </c>
      <c r="CS5" s="366" t="s">
        <v>141</v>
      </c>
      <c r="CT5" s="364">
        <f t="shared" si="17"/>
        <v>0</v>
      </c>
      <c r="CU5" s="367"/>
      <c r="CV5" s="368" t="s">
        <v>142</v>
      </c>
      <c r="CW5" s="369"/>
      <c r="CX5" s="370">
        <f t="shared" si="18"/>
        <v>0</v>
      </c>
      <c r="CY5" s="457" t="s">
        <v>359</v>
      </c>
      <c r="CZ5" s="544" t="s">
        <v>466</v>
      </c>
      <c r="DA5" s="364">
        <f t="shared" ref="DA5:DA33" si="33">IF(CZ5="CD",$DV$4,IF(CZ5="D",$DV$5,IF(CZ5="AD",$DV$6,IF(CZ5="AS",$DV$7,""))))</f>
        <v>0</v>
      </c>
      <c r="DB5" s="365">
        <v>0</v>
      </c>
      <c r="DC5" s="366" t="s">
        <v>141</v>
      </c>
      <c r="DD5" s="364">
        <f t="shared" si="19"/>
        <v>0</v>
      </c>
      <c r="DE5" s="367"/>
      <c r="DF5" s="368" t="s">
        <v>142</v>
      </c>
      <c r="DG5" s="369"/>
      <c r="DH5" s="370">
        <f t="shared" si="20"/>
        <v>0</v>
      </c>
      <c r="DI5" s="457" t="s">
        <v>359</v>
      </c>
      <c r="DJ5" s="544" t="s">
        <v>466</v>
      </c>
      <c r="DK5" s="364">
        <f t="shared" ref="DK5:DK33" si="34">IF(DJ5="CD",$DV$4,IF(DJ5="D",$DV$5,IF(DJ5="AD",$DV$6,IF(DJ5="AS",$DV$7,""))))</f>
        <v>0</v>
      </c>
      <c r="DL5" s="365">
        <v>0</v>
      </c>
      <c r="DM5" s="366" t="s">
        <v>141</v>
      </c>
      <c r="DN5" s="364">
        <f t="shared" si="21"/>
        <v>0</v>
      </c>
      <c r="DO5" s="367"/>
      <c r="DP5" s="368" t="s">
        <v>142</v>
      </c>
      <c r="DQ5" s="369"/>
      <c r="DR5" s="370">
        <f t="shared" si="22"/>
        <v>0</v>
      </c>
      <c r="DU5" s="637" t="s">
        <v>467</v>
      </c>
      <c r="DV5" s="633"/>
      <c r="DW5" s="638"/>
    </row>
    <row r="6" spans="1:127" x14ac:dyDescent="0.2">
      <c r="A6" s="699"/>
      <c r="B6" s="749"/>
      <c r="C6" s="611"/>
      <c r="D6" s="236" t="s">
        <v>144</v>
      </c>
      <c r="E6" s="237">
        <v>40000</v>
      </c>
      <c r="F6" s="238">
        <v>0</v>
      </c>
      <c r="G6" s="239" t="s">
        <v>141</v>
      </c>
      <c r="H6" s="314">
        <f t="shared" si="0"/>
        <v>0</v>
      </c>
      <c r="I6" s="319"/>
      <c r="J6" s="320" t="s">
        <v>142</v>
      </c>
      <c r="K6" s="240"/>
      <c r="L6" s="455">
        <f t="shared" si="1"/>
        <v>0</v>
      </c>
      <c r="M6" s="457" t="s">
        <v>359</v>
      </c>
      <c r="N6" s="535" t="s">
        <v>468</v>
      </c>
      <c r="O6" s="78">
        <f t="shared" si="23"/>
        <v>0</v>
      </c>
      <c r="P6" s="79">
        <v>1</v>
      </c>
      <c r="Q6" s="80" t="s">
        <v>141</v>
      </c>
      <c r="R6" s="78">
        <f t="shared" si="24"/>
        <v>0</v>
      </c>
      <c r="S6" s="81">
        <v>0.29166666666666669</v>
      </c>
      <c r="T6" s="82" t="s">
        <v>142</v>
      </c>
      <c r="U6" s="83">
        <v>0.625</v>
      </c>
      <c r="V6" s="356">
        <f t="shared" si="2"/>
        <v>0.33333333333333331</v>
      </c>
      <c r="W6" s="457" t="s">
        <v>359</v>
      </c>
      <c r="X6" s="559" t="s">
        <v>144</v>
      </c>
      <c r="Y6" s="78">
        <f t="shared" si="25"/>
        <v>0</v>
      </c>
      <c r="Z6" s="371">
        <v>1</v>
      </c>
      <c r="AA6" s="80" t="s">
        <v>141</v>
      </c>
      <c r="AB6" s="78">
        <f t="shared" si="3"/>
        <v>0</v>
      </c>
      <c r="AC6" s="81">
        <v>0.27083333333333331</v>
      </c>
      <c r="AD6" s="82" t="s">
        <v>360</v>
      </c>
      <c r="AE6" s="83">
        <v>0.77083333333333337</v>
      </c>
      <c r="AF6" s="84">
        <f t="shared" si="4"/>
        <v>0.5</v>
      </c>
      <c r="AG6" s="457" t="s">
        <v>359</v>
      </c>
      <c r="AH6" s="559" t="s">
        <v>144</v>
      </c>
      <c r="AI6" s="78">
        <f t="shared" si="26"/>
        <v>0</v>
      </c>
      <c r="AJ6" s="79">
        <v>1</v>
      </c>
      <c r="AK6" s="80" t="s">
        <v>141</v>
      </c>
      <c r="AL6" s="78">
        <f t="shared" si="5"/>
        <v>0</v>
      </c>
      <c r="AM6" s="81">
        <v>0.27083333333333331</v>
      </c>
      <c r="AN6" s="82" t="s">
        <v>360</v>
      </c>
      <c r="AO6" s="83">
        <v>0.77083333333333337</v>
      </c>
      <c r="AP6" s="84">
        <f t="shared" si="6"/>
        <v>0.5</v>
      </c>
      <c r="AQ6" s="457" t="s">
        <v>359</v>
      </c>
      <c r="AR6" s="559" t="s">
        <v>144</v>
      </c>
      <c r="AS6" s="78">
        <f t="shared" si="27"/>
        <v>0</v>
      </c>
      <c r="AT6" s="79">
        <v>1</v>
      </c>
      <c r="AU6" s="80" t="s">
        <v>141</v>
      </c>
      <c r="AV6" s="78">
        <f t="shared" si="7"/>
        <v>0</v>
      </c>
      <c r="AW6" s="81">
        <v>0.27083333333333331</v>
      </c>
      <c r="AX6" s="82" t="s">
        <v>360</v>
      </c>
      <c r="AY6" s="83">
        <v>0.79166666666666663</v>
      </c>
      <c r="AZ6" s="84">
        <f t="shared" si="8"/>
        <v>0.52083333333333326</v>
      </c>
      <c r="BA6" s="457" t="s">
        <v>359</v>
      </c>
      <c r="BB6" s="559" t="s">
        <v>144</v>
      </c>
      <c r="BC6" s="78">
        <f t="shared" si="28"/>
        <v>0</v>
      </c>
      <c r="BD6" s="79">
        <v>1</v>
      </c>
      <c r="BE6" s="80" t="s">
        <v>141</v>
      </c>
      <c r="BF6" s="78">
        <f t="shared" si="9"/>
        <v>0</v>
      </c>
      <c r="BG6" s="81">
        <v>0.27083333333333331</v>
      </c>
      <c r="BH6" s="82" t="s">
        <v>360</v>
      </c>
      <c r="BI6" s="83">
        <v>0.72916666666666663</v>
      </c>
      <c r="BJ6" s="84">
        <f t="shared" si="10"/>
        <v>0.45833333333333331</v>
      </c>
      <c r="BK6" s="457" t="s">
        <v>359</v>
      </c>
      <c r="BL6" s="544" t="s">
        <v>144</v>
      </c>
      <c r="BM6" s="364">
        <f t="shared" si="29"/>
        <v>0</v>
      </c>
      <c r="BN6" s="365">
        <v>0</v>
      </c>
      <c r="BO6" s="366" t="s">
        <v>141</v>
      </c>
      <c r="BP6" s="364">
        <f t="shared" si="11"/>
        <v>0</v>
      </c>
      <c r="BQ6" s="367"/>
      <c r="BR6" s="368" t="s">
        <v>142</v>
      </c>
      <c r="BS6" s="369"/>
      <c r="BT6" s="370">
        <f t="shared" si="12"/>
        <v>0</v>
      </c>
      <c r="BU6" s="457" t="s">
        <v>359</v>
      </c>
      <c r="BV6" s="544" t="s">
        <v>144</v>
      </c>
      <c r="BW6" s="364">
        <f t="shared" si="30"/>
        <v>0</v>
      </c>
      <c r="BX6" s="365">
        <v>0</v>
      </c>
      <c r="BY6" s="366" t="s">
        <v>141</v>
      </c>
      <c r="BZ6" s="364">
        <f t="shared" si="13"/>
        <v>0</v>
      </c>
      <c r="CA6" s="367"/>
      <c r="CB6" s="368" t="s">
        <v>142</v>
      </c>
      <c r="CC6" s="369"/>
      <c r="CD6" s="370">
        <f t="shared" si="14"/>
        <v>0</v>
      </c>
      <c r="CE6" s="457" t="s">
        <v>359</v>
      </c>
      <c r="CF6" s="544" t="s">
        <v>144</v>
      </c>
      <c r="CG6" s="364">
        <f t="shared" si="31"/>
        <v>0</v>
      </c>
      <c r="CH6" s="365">
        <v>0</v>
      </c>
      <c r="CI6" s="366" t="s">
        <v>141</v>
      </c>
      <c r="CJ6" s="364">
        <f t="shared" si="15"/>
        <v>0</v>
      </c>
      <c r="CK6" s="367"/>
      <c r="CL6" s="368" t="s">
        <v>142</v>
      </c>
      <c r="CM6" s="369"/>
      <c r="CN6" s="370">
        <f t="shared" si="16"/>
        <v>0</v>
      </c>
      <c r="CO6" s="457" t="s">
        <v>359</v>
      </c>
      <c r="CP6" s="544" t="s">
        <v>144</v>
      </c>
      <c r="CQ6" s="364">
        <f t="shared" si="32"/>
        <v>0</v>
      </c>
      <c r="CR6" s="365">
        <v>0</v>
      </c>
      <c r="CS6" s="366" t="s">
        <v>141</v>
      </c>
      <c r="CT6" s="364">
        <f t="shared" si="17"/>
        <v>0</v>
      </c>
      <c r="CU6" s="367"/>
      <c r="CV6" s="368" t="s">
        <v>142</v>
      </c>
      <c r="CW6" s="369"/>
      <c r="CX6" s="370">
        <f t="shared" si="18"/>
        <v>0</v>
      </c>
      <c r="CY6" s="457" t="s">
        <v>359</v>
      </c>
      <c r="CZ6" s="544" t="s">
        <v>144</v>
      </c>
      <c r="DA6" s="364">
        <f t="shared" si="33"/>
        <v>0</v>
      </c>
      <c r="DB6" s="365">
        <v>0</v>
      </c>
      <c r="DC6" s="366" t="s">
        <v>141</v>
      </c>
      <c r="DD6" s="364">
        <f t="shared" si="19"/>
        <v>0</v>
      </c>
      <c r="DE6" s="367"/>
      <c r="DF6" s="368" t="s">
        <v>142</v>
      </c>
      <c r="DG6" s="369"/>
      <c r="DH6" s="370">
        <f t="shared" si="20"/>
        <v>0</v>
      </c>
      <c r="DI6" s="457" t="s">
        <v>359</v>
      </c>
      <c r="DJ6" s="544" t="s">
        <v>144</v>
      </c>
      <c r="DK6" s="364">
        <f t="shared" si="34"/>
        <v>0</v>
      </c>
      <c r="DL6" s="365">
        <v>0</v>
      </c>
      <c r="DM6" s="366" t="s">
        <v>141</v>
      </c>
      <c r="DN6" s="364">
        <f t="shared" si="21"/>
        <v>0</v>
      </c>
      <c r="DO6" s="367"/>
      <c r="DP6" s="368" t="s">
        <v>142</v>
      </c>
      <c r="DQ6" s="369"/>
      <c r="DR6" s="370">
        <f t="shared" si="22"/>
        <v>0</v>
      </c>
      <c r="DU6" s="637" t="s">
        <v>468</v>
      </c>
      <c r="DV6" s="633"/>
      <c r="DW6" s="638"/>
    </row>
    <row r="7" spans="1:127" x14ac:dyDescent="0.2">
      <c r="A7" s="700"/>
      <c r="B7" s="750"/>
      <c r="C7" s="612"/>
      <c r="D7" s="242" t="s">
        <v>145</v>
      </c>
      <c r="E7" s="243">
        <v>23000</v>
      </c>
      <c r="F7" s="244">
        <v>0</v>
      </c>
      <c r="G7" s="245" t="s">
        <v>141</v>
      </c>
      <c r="H7" s="315">
        <f t="shared" si="0"/>
        <v>0</v>
      </c>
      <c r="I7" s="321"/>
      <c r="J7" s="322" t="s">
        <v>142</v>
      </c>
      <c r="K7" s="246"/>
      <c r="L7" s="458">
        <f t="shared" si="1"/>
        <v>0</v>
      </c>
      <c r="M7" s="460" t="s">
        <v>359</v>
      </c>
      <c r="N7" s="536" t="s">
        <v>469</v>
      </c>
      <c r="O7" s="364">
        <f t="shared" si="23"/>
        <v>0</v>
      </c>
      <c r="P7" s="394">
        <v>0</v>
      </c>
      <c r="Q7" s="395" t="s">
        <v>141</v>
      </c>
      <c r="R7" s="396">
        <f t="shared" si="24"/>
        <v>0</v>
      </c>
      <c r="S7" s="397"/>
      <c r="T7" s="398" t="s">
        <v>142</v>
      </c>
      <c r="U7" s="399"/>
      <c r="V7" s="488">
        <f t="shared" si="2"/>
        <v>0</v>
      </c>
      <c r="W7" s="460" t="s">
        <v>359</v>
      </c>
      <c r="X7" s="560" t="s">
        <v>145</v>
      </c>
      <c r="Y7" s="396">
        <f t="shared" si="25"/>
        <v>0</v>
      </c>
      <c r="Z7" s="394">
        <v>0</v>
      </c>
      <c r="AA7" s="395" t="s">
        <v>141</v>
      </c>
      <c r="AB7" s="396">
        <f t="shared" si="3"/>
        <v>0</v>
      </c>
      <c r="AC7" s="397"/>
      <c r="AD7" s="398" t="s">
        <v>142</v>
      </c>
      <c r="AE7" s="399"/>
      <c r="AF7" s="488">
        <f t="shared" si="4"/>
        <v>0</v>
      </c>
      <c r="AG7" s="460" t="s">
        <v>359</v>
      </c>
      <c r="AH7" s="560" t="s">
        <v>145</v>
      </c>
      <c r="AI7" s="396">
        <f t="shared" si="26"/>
        <v>0</v>
      </c>
      <c r="AJ7" s="394">
        <v>0</v>
      </c>
      <c r="AK7" s="395" t="s">
        <v>141</v>
      </c>
      <c r="AL7" s="396">
        <f t="shared" si="5"/>
        <v>0</v>
      </c>
      <c r="AM7" s="397"/>
      <c r="AN7" s="398" t="s">
        <v>142</v>
      </c>
      <c r="AO7" s="399"/>
      <c r="AP7" s="488">
        <f t="shared" si="6"/>
        <v>0</v>
      </c>
      <c r="AQ7" s="460" t="s">
        <v>359</v>
      </c>
      <c r="AR7" s="560" t="s">
        <v>145</v>
      </c>
      <c r="AS7" s="396">
        <f t="shared" si="27"/>
        <v>0</v>
      </c>
      <c r="AT7" s="394">
        <v>0</v>
      </c>
      <c r="AU7" s="395" t="s">
        <v>141</v>
      </c>
      <c r="AV7" s="396">
        <f t="shared" si="7"/>
        <v>0</v>
      </c>
      <c r="AW7" s="397"/>
      <c r="AX7" s="398" t="s">
        <v>142</v>
      </c>
      <c r="AY7" s="399"/>
      <c r="AZ7" s="488">
        <f t="shared" si="8"/>
        <v>0</v>
      </c>
      <c r="BA7" s="460" t="s">
        <v>359</v>
      </c>
      <c r="BB7" s="560" t="s">
        <v>145</v>
      </c>
      <c r="BC7" s="396">
        <f t="shared" si="28"/>
        <v>0</v>
      </c>
      <c r="BD7" s="394">
        <v>0</v>
      </c>
      <c r="BE7" s="395" t="s">
        <v>141</v>
      </c>
      <c r="BF7" s="396">
        <f t="shared" si="9"/>
        <v>0</v>
      </c>
      <c r="BG7" s="397"/>
      <c r="BH7" s="398" t="s">
        <v>142</v>
      </c>
      <c r="BI7" s="399"/>
      <c r="BJ7" s="488">
        <f t="shared" si="10"/>
        <v>0</v>
      </c>
      <c r="BK7" s="460" t="s">
        <v>359</v>
      </c>
      <c r="BL7" s="545" t="s">
        <v>145</v>
      </c>
      <c r="BM7" s="373">
        <f t="shared" si="29"/>
        <v>0</v>
      </c>
      <c r="BN7" s="374">
        <v>0</v>
      </c>
      <c r="BO7" s="375" t="s">
        <v>141</v>
      </c>
      <c r="BP7" s="373">
        <f t="shared" si="11"/>
        <v>0</v>
      </c>
      <c r="BQ7" s="376"/>
      <c r="BR7" s="377" t="s">
        <v>142</v>
      </c>
      <c r="BS7" s="378"/>
      <c r="BT7" s="379">
        <f t="shared" si="12"/>
        <v>0</v>
      </c>
      <c r="BU7" s="460" t="s">
        <v>359</v>
      </c>
      <c r="BV7" s="545" t="s">
        <v>145</v>
      </c>
      <c r="BW7" s="373">
        <f t="shared" si="30"/>
        <v>0</v>
      </c>
      <c r="BX7" s="374">
        <v>0</v>
      </c>
      <c r="BY7" s="375" t="s">
        <v>141</v>
      </c>
      <c r="BZ7" s="373">
        <f t="shared" si="13"/>
        <v>0</v>
      </c>
      <c r="CA7" s="376"/>
      <c r="CB7" s="377" t="s">
        <v>142</v>
      </c>
      <c r="CC7" s="378"/>
      <c r="CD7" s="379">
        <f t="shared" si="14"/>
        <v>0</v>
      </c>
      <c r="CE7" s="460" t="s">
        <v>359</v>
      </c>
      <c r="CF7" s="545" t="s">
        <v>145</v>
      </c>
      <c r="CG7" s="373">
        <f t="shared" si="31"/>
        <v>0</v>
      </c>
      <c r="CH7" s="374">
        <v>0</v>
      </c>
      <c r="CI7" s="375" t="s">
        <v>141</v>
      </c>
      <c r="CJ7" s="373">
        <f t="shared" si="15"/>
        <v>0</v>
      </c>
      <c r="CK7" s="376"/>
      <c r="CL7" s="377" t="s">
        <v>142</v>
      </c>
      <c r="CM7" s="378"/>
      <c r="CN7" s="379">
        <f t="shared" si="16"/>
        <v>0</v>
      </c>
      <c r="CO7" s="460" t="s">
        <v>359</v>
      </c>
      <c r="CP7" s="545" t="s">
        <v>145</v>
      </c>
      <c r="CQ7" s="373">
        <f t="shared" si="32"/>
        <v>0</v>
      </c>
      <c r="CR7" s="374">
        <v>0</v>
      </c>
      <c r="CS7" s="375" t="s">
        <v>141</v>
      </c>
      <c r="CT7" s="373">
        <f t="shared" si="17"/>
        <v>0</v>
      </c>
      <c r="CU7" s="376"/>
      <c r="CV7" s="377" t="s">
        <v>142</v>
      </c>
      <c r="CW7" s="378"/>
      <c r="CX7" s="379">
        <f t="shared" si="18"/>
        <v>0</v>
      </c>
      <c r="CY7" s="460" t="s">
        <v>359</v>
      </c>
      <c r="CZ7" s="545" t="s">
        <v>145</v>
      </c>
      <c r="DA7" s="373">
        <f t="shared" si="33"/>
        <v>0</v>
      </c>
      <c r="DB7" s="374">
        <v>0</v>
      </c>
      <c r="DC7" s="375" t="s">
        <v>141</v>
      </c>
      <c r="DD7" s="373">
        <f t="shared" si="19"/>
        <v>0</v>
      </c>
      <c r="DE7" s="376"/>
      <c r="DF7" s="377" t="s">
        <v>142</v>
      </c>
      <c r="DG7" s="378"/>
      <c r="DH7" s="379">
        <f t="shared" si="20"/>
        <v>0</v>
      </c>
      <c r="DI7" s="460" t="s">
        <v>359</v>
      </c>
      <c r="DJ7" s="545" t="s">
        <v>145</v>
      </c>
      <c r="DK7" s="373">
        <f t="shared" si="34"/>
        <v>0</v>
      </c>
      <c r="DL7" s="374">
        <v>0</v>
      </c>
      <c r="DM7" s="375" t="s">
        <v>141</v>
      </c>
      <c r="DN7" s="373">
        <f t="shared" si="21"/>
        <v>0</v>
      </c>
      <c r="DO7" s="376"/>
      <c r="DP7" s="377" t="s">
        <v>142</v>
      </c>
      <c r="DQ7" s="378"/>
      <c r="DR7" s="379">
        <f t="shared" si="22"/>
        <v>0</v>
      </c>
      <c r="DU7" s="637" t="s">
        <v>469</v>
      </c>
      <c r="DV7" s="633"/>
      <c r="DW7" s="638"/>
    </row>
    <row r="8" spans="1:127" x14ac:dyDescent="0.2">
      <c r="A8" s="721"/>
      <c r="B8" s="568" t="s">
        <v>439</v>
      </c>
      <c r="C8" s="613"/>
      <c r="M8" s="380" t="s">
        <v>361</v>
      </c>
      <c r="N8" s="537" t="s">
        <v>466</v>
      </c>
      <c r="O8" s="381">
        <f t="shared" si="23"/>
        <v>0</v>
      </c>
      <c r="P8" s="382">
        <v>0</v>
      </c>
      <c r="Q8" s="383" t="s">
        <v>141</v>
      </c>
      <c r="R8" s="384">
        <f t="shared" si="24"/>
        <v>0</v>
      </c>
      <c r="S8" s="385"/>
      <c r="T8" s="386" t="s">
        <v>142</v>
      </c>
      <c r="U8" s="387"/>
      <c r="V8" s="388">
        <f t="shared" si="2"/>
        <v>0</v>
      </c>
      <c r="W8" s="380" t="s">
        <v>361</v>
      </c>
      <c r="X8" s="543" t="s">
        <v>466</v>
      </c>
      <c r="Y8" s="357">
        <f t="shared" si="25"/>
        <v>0</v>
      </c>
      <c r="Z8" s="462">
        <v>0</v>
      </c>
      <c r="AA8" s="359" t="s">
        <v>141</v>
      </c>
      <c r="AB8" s="384">
        <f t="shared" si="3"/>
        <v>0</v>
      </c>
      <c r="AC8" s="360"/>
      <c r="AD8" s="361" t="s">
        <v>142</v>
      </c>
      <c r="AE8" s="362"/>
      <c r="AF8" s="363">
        <f t="shared" si="4"/>
        <v>0</v>
      </c>
      <c r="AG8" s="380" t="s">
        <v>361</v>
      </c>
      <c r="AH8" s="543" t="s">
        <v>466</v>
      </c>
      <c r="AI8" s="357">
        <f t="shared" si="26"/>
        <v>0</v>
      </c>
      <c r="AJ8" s="462">
        <v>0</v>
      </c>
      <c r="AK8" s="359" t="s">
        <v>141</v>
      </c>
      <c r="AL8" s="384">
        <f t="shared" si="5"/>
        <v>0</v>
      </c>
      <c r="AM8" s="360"/>
      <c r="AN8" s="361" t="s">
        <v>142</v>
      </c>
      <c r="AO8" s="362"/>
      <c r="AP8" s="363">
        <f t="shared" si="6"/>
        <v>0</v>
      </c>
      <c r="AQ8" s="380" t="s">
        <v>361</v>
      </c>
      <c r="AR8" s="543" t="s">
        <v>466</v>
      </c>
      <c r="AS8" s="357">
        <f t="shared" si="27"/>
        <v>0</v>
      </c>
      <c r="AT8" s="462">
        <v>0</v>
      </c>
      <c r="AU8" s="359" t="s">
        <v>141</v>
      </c>
      <c r="AV8" s="384">
        <f t="shared" si="7"/>
        <v>0</v>
      </c>
      <c r="AW8" s="360"/>
      <c r="AX8" s="361" t="s">
        <v>142</v>
      </c>
      <c r="AY8" s="362"/>
      <c r="AZ8" s="363">
        <f t="shared" si="8"/>
        <v>0</v>
      </c>
      <c r="BA8" s="380" t="s">
        <v>361</v>
      </c>
      <c r="BB8" s="543" t="s">
        <v>466</v>
      </c>
      <c r="BC8" s="357">
        <f t="shared" si="28"/>
        <v>0</v>
      </c>
      <c r="BD8" s="462">
        <v>0</v>
      </c>
      <c r="BE8" s="359" t="s">
        <v>141</v>
      </c>
      <c r="BF8" s="384">
        <f t="shared" si="9"/>
        <v>0</v>
      </c>
      <c r="BG8" s="360"/>
      <c r="BH8" s="361" t="s">
        <v>142</v>
      </c>
      <c r="BI8" s="362"/>
      <c r="BJ8" s="363">
        <f t="shared" si="10"/>
        <v>0</v>
      </c>
      <c r="BK8" s="380" t="s">
        <v>361</v>
      </c>
      <c r="BL8" s="543" t="s">
        <v>466</v>
      </c>
      <c r="BM8" s="357">
        <f t="shared" si="29"/>
        <v>0</v>
      </c>
      <c r="BN8" s="391">
        <v>0</v>
      </c>
      <c r="BO8" s="359" t="s">
        <v>141</v>
      </c>
      <c r="BP8" s="384">
        <f t="shared" si="11"/>
        <v>0</v>
      </c>
      <c r="BQ8" s="360"/>
      <c r="BR8" s="361" t="s">
        <v>142</v>
      </c>
      <c r="BS8" s="362"/>
      <c r="BT8" s="363">
        <f t="shared" si="12"/>
        <v>0</v>
      </c>
      <c r="BU8" s="380" t="s">
        <v>361</v>
      </c>
      <c r="BV8" s="543" t="s">
        <v>466</v>
      </c>
      <c r="BW8" s="357">
        <f t="shared" si="30"/>
        <v>0</v>
      </c>
      <c r="BX8" s="391">
        <v>0</v>
      </c>
      <c r="BY8" s="359" t="s">
        <v>141</v>
      </c>
      <c r="BZ8" s="384">
        <f t="shared" si="13"/>
        <v>0</v>
      </c>
      <c r="CA8" s="360"/>
      <c r="CB8" s="361" t="s">
        <v>142</v>
      </c>
      <c r="CC8" s="362"/>
      <c r="CD8" s="363">
        <f t="shared" si="14"/>
        <v>0</v>
      </c>
      <c r="CE8" s="380" t="s">
        <v>361</v>
      </c>
      <c r="CF8" s="543" t="s">
        <v>466</v>
      </c>
      <c r="CG8" s="357">
        <f t="shared" si="31"/>
        <v>0</v>
      </c>
      <c r="CH8" s="391">
        <v>0</v>
      </c>
      <c r="CI8" s="359" t="s">
        <v>141</v>
      </c>
      <c r="CJ8" s="384">
        <f t="shared" si="15"/>
        <v>0</v>
      </c>
      <c r="CK8" s="360"/>
      <c r="CL8" s="361" t="s">
        <v>142</v>
      </c>
      <c r="CM8" s="362"/>
      <c r="CN8" s="363">
        <f t="shared" si="16"/>
        <v>0</v>
      </c>
      <c r="CO8" s="380" t="s">
        <v>361</v>
      </c>
      <c r="CP8" s="543" t="s">
        <v>466</v>
      </c>
      <c r="CQ8" s="357">
        <f t="shared" si="32"/>
        <v>0</v>
      </c>
      <c r="CR8" s="391">
        <v>0</v>
      </c>
      <c r="CS8" s="359" t="s">
        <v>141</v>
      </c>
      <c r="CT8" s="384">
        <f t="shared" si="17"/>
        <v>0</v>
      </c>
      <c r="CU8" s="360"/>
      <c r="CV8" s="361" t="s">
        <v>142</v>
      </c>
      <c r="CW8" s="362"/>
      <c r="CX8" s="363">
        <f t="shared" si="18"/>
        <v>0</v>
      </c>
      <c r="CY8" s="380" t="s">
        <v>361</v>
      </c>
      <c r="CZ8" s="543" t="s">
        <v>466</v>
      </c>
      <c r="DA8" s="357">
        <f t="shared" si="33"/>
        <v>0</v>
      </c>
      <c r="DB8" s="391">
        <v>0</v>
      </c>
      <c r="DC8" s="359" t="s">
        <v>141</v>
      </c>
      <c r="DD8" s="384">
        <f t="shared" si="19"/>
        <v>0</v>
      </c>
      <c r="DE8" s="360"/>
      <c r="DF8" s="361" t="s">
        <v>142</v>
      </c>
      <c r="DG8" s="362"/>
      <c r="DH8" s="363">
        <f t="shared" si="20"/>
        <v>0</v>
      </c>
      <c r="DI8" s="380" t="s">
        <v>361</v>
      </c>
      <c r="DJ8" s="543" t="s">
        <v>466</v>
      </c>
      <c r="DK8" s="357">
        <f t="shared" si="34"/>
        <v>0</v>
      </c>
      <c r="DL8" s="391">
        <v>0</v>
      </c>
      <c r="DM8" s="359" t="s">
        <v>141</v>
      </c>
      <c r="DN8" s="384">
        <f t="shared" si="21"/>
        <v>0</v>
      </c>
      <c r="DO8" s="360"/>
      <c r="DP8" s="361" t="s">
        <v>142</v>
      </c>
      <c r="DQ8" s="362"/>
      <c r="DR8" s="363">
        <f t="shared" si="22"/>
        <v>0</v>
      </c>
      <c r="DU8" s="637"/>
      <c r="DW8" s="638"/>
    </row>
    <row r="9" spans="1:127" ht="15" customHeight="1" x14ac:dyDescent="0.2">
      <c r="A9" s="722"/>
      <c r="B9" s="747" t="s">
        <v>147</v>
      </c>
      <c r="C9" s="614"/>
      <c r="M9" s="392" t="s">
        <v>361</v>
      </c>
      <c r="N9" s="538" t="s">
        <v>144</v>
      </c>
      <c r="O9" s="393">
        <f t="shared" si="23"/>
        <v>0</v>
      </c>
      <c r="P9" s="394">
        <v>0</v>
      </c>
      <c r="Q9" s="395" t="s">
        <v>141</v>
      </c>
      <c r="R9" s="396">
        <f t="shared" si="24"/>
        <v>0</v>
      </c>
      <c r="S9" s="397"/>
      <c r="T9" s="398" t="s">
        <v>142</v>
      </c>
      <c r="U9" s="399"/>
      <c r="V9" s="400">
        <f t="shared" si="2"/>
        <v>0</v>
      </c>
      <c r="W9" s="392" t="s">
        <v>361</v>
      </c>
      <c r="X9" s="559" t="s">
        <v>144</v>
      </c>
      <c r="Y9" s="78">
        <f t="shared" si="25"/>
        <v>0</v>
      </c>
      <c r="Z9" s="401">
        <v>1</v>
      </c>
      <c r="AA9" s="80" t="s">
        <v>141</v>
      </c>
      <c r="AB9" s="85">
        <f t="shared" si="3"/>
        <v>0</v>
      </c>
      <c r="AC9" s="81">
        <v>0.33333333333333331</v>
      </c>
      <c r="AD9" s="82" t="s">
        <v>360</v>
      </c>
      <c r="AE9" s="83">
        <v>0.72916666666666663</v>
      </c>
      <c r="AF9" s="84">
        <f t="shared" si="4"/>
        <v>0.39583333333333331</v>
      </c>
      <c r="AG9" s="392" t="s">
        <v>361</v>
      </c>
      <c r="AH9" s="559" t="s">
        <v>144</v>
      </c>
      <c r="AI9" s="78">
        <f t="shared" si="26"/>
        <v>0</v>
      </c>
      <c r="AJ9" s="402">
        <v>1</v>
      </c>
      <c r="AK9" s="80" t="s">
        <v>141</v>
      </c>
      <c r="AL9" s="85">
        <f t="shared" si="5"/>
        <v>0</v>
      </c>
      <c r="AM9" s="81">
        <v>0.33333333333333331</v>
      </c>
      <c r="AN9" s="82" t="s">
        <v>360</v>
      </c>
      <c r="AO9" s="83">
        <v>0.72916666666666663</v>
      </c>
      <c r="AP9" s="84">
        <f t="shared" si="6"/>
        <v>0.39583333333333331</v>
      </c>
      <c r="AQ9" s="392" t="s">
        <v>361</v>
      </c>
      <c r="AR9" s="559" t="s">
        <v>144</v>
      </c>
      <c r="AS9" s="78">
        <f t="shared" si="27"/>
        <v>0</v>
      </c>
      <c r="AT9" s="402">
        <v>1</v>
      </c>
      <c r="AU9" s="80" t="s">
        <v>141</v>
      </c>
      <c r="AV9" s="85">
        <f t="shared" si="7"/>
        <v>0</v>
      </c>
      <c r="AW9" s="81">
        <v>0.33333333333333331</v>
      </c>
      <c r="AX9" s="82" t="s">
        <v>360</v>
      </c>
      <c r="AY9" s="83">
        <v>0.75</v>
      </c>
      <c r="AZ9" s="84">
        <f t="shared" si="8"/>
        <v>0.41666666666666669</v>
      </c>
      <c r="BA9" s="392" t="s">
        <v>361</v>
      </c>
      <c r="BB9" s="544" t="s">
        <v>144</v>
      </c>
      <c r="BC9" s="364">
        <f t="shared" si="28"/>
        <v>0</v>
      </c>
      <c r="BD9" s="403">
        <v>0</v>
      </c>
      <c r="BE9" s="366" t="s">
        <v>141</v>
      </c>
      <c r="BF9" s="396">
        <f t="shared" si="9"/>
        <v>0</v>
      </c>
      <c r="BG9" s="367"/>
      <c r="BH9" s="368" t="s">
        <v>360</v>
      </c>
      <c r="BI9" s="369"/>
      <c r="BJ9" s="370">
        <f t="shared" si="10"/>
        <v>0</v>
      </c>
      <c r="BK9" s="392" t="s">
        <v>361</v>
      </c>
      <c r="BL9" s="544" t="s">
        <v>144</v>
      </c>
      <c r="BM9" s="364">
        <f t="shared" si="29"/>
        <v>0</v>
      </c>
      <c r="BN9" s="403">
        <v>0</v>
      </c>
      <c r="BO9" s="366" t="s">
        <v>141</v>
      </c>
      <c r="BP9" s="396">
        <f t="shared" si="11"/>
        <v>0</v>
      </c>
      <c r="BQ9" s="367"/>
      <c r="BR9" s="368" t="s">
        <v>142</v>
      </c>
      <c r="BS9" s="369"/>
      <c r="BT9" s="370">
        <f t="shared" si="12"/>
        <v>0</v>
      </c>
      <c r="BU9" s="392" t="s">
        <v>361</v>
      </c>
      <c r="BV9" s="544" t="s">
        <v>144</v>
      </c>
      <c r="BW9" s="364">
        <f t="shared" si="30"/>
        <v>0</v>
      </c>
      <c r="BX9" s="403">
        <v>0</v>
      </c>
      <c r="BY9" s="366" t="s">
        <v>141</v>
      </c>
      <c r="BZ9" s="396">
        <f t="shared" si="13"/>
        <v>0</v>
      </c>
      <c r="CA9" s="367"/>
      <c r="CB9" s="368" t="s">
        <v>142</v>
      </c>
      <c r="CC9" s="369"/>
      <c r="CD9" s="370">
        <f t="shared" si="14"/>
        <v>0</v>
      </c>
      <c r="CE9" s="392" t="s">
        <v>361</v>
      </c>
      <c r="CF9" s="544" t="s">
        <v>144</v>
      </c>
      <c r="CG9" s="364">
        <f t="shared" si="31"/>
        <v>0</v>
      </c>
      <c r="CH9" s="403">
        <v>0</v>
      </c>
      <c r="CI9" s="366" t="s">
        <v>141</v>
      </c>
      <c r="CJ9" s="396">
        <f t="shared" si="15"/>
        <v>0</v>
      </c>
      <c r="CK9" s="367"/>
      <c r="CL9" s="368" t="s">
        <v>142</v>
      </c>
      <c r="CM9" s="369"/>
      <c r="CN9" s="370">
        <f t="shared" si="16"/>
        <v>0</v>
      </c>
      <c r="CO9" s="392" t="s">
        <v>361</v>
      </c>
      <c r="CP9" s="544" t="s">
        <v>144</v>
      </c>
      <c r="CQ9" s="364">
        <f t="shared" si="32"/>
        <v>0</v>
      </c>
      <c r="CR9" s="403">
        <v>0</v>
      </c>
      <c r="CS9" s="366" t="s">
        <v>141</v>
      </c>
      <c r="CT9" s="396">
        <f t="shared" si="17"/>
        <v>0</v>
      </c>
      <c r="CU9" s="367"/>
      <c r="CV9" s="368" t="s">
        <v>142</v>
      </c>
      <c r="CW9" s="369"/>
      <c r="CX9" s="370">
        <f t="shared" si="18"/>
        <v>0</v>
      </c>
      <c r="CY9" s="392" t="s">
        <v>361</v>
      </c>
      <c r="CZ9" s="544" t="s">
        <v>144</v>
      </c>
      <c r="DA9" s="364">
        <f t="shared" si="33"/>
        <v>0</v>
      </c>
      <c r="DB9" s="403">
        <v>0</v>
      </c>
      <c r="DC9" s="366" t="s">
        <v>141</v>
      </c>
      <c r="DD9" s="396">
        <f t="shared" si="19"/>
        <v>0</v>
      </c>
      <c r="DE9" s="367"/>
      <c r="DF9" s="368" t="s">
        <v>142</v>
      </c>
      <c r="DG9" s="369"/>
      <c r="DH9" s="370">
        <f t="shared" si="20"/>
        <v>0</v>
      </c>
      <c r="DI9" s="392" t="s">
        <v>361</v>
      </c>
      <c r="DJ9" s="544" t="s">
        <v>144</v>
      </c>
      <c r="DK9" s="364">
        <f t="shared" si="34"/>
        <v>0</v>
      </c>
      <c r="DL9" s="403">
        <v>0</v>
      </c>
      <c r="DM9" s="366" t="s">
        <v>141</v>
      </c>
      <c r="DN9" s="396">
        <f t="shared" si="21"/>
        <v>0</v>
      </c>
      <c r="DO9" s="367"/>
      <c r="DP9" s="368" t="s">
        <v>142</v>
      </c>
      <c r="DQ9" s="369"/>
      <c r="DR9" s="370">
        <f t="shared" si="22"/>
        <v>0</v>
      </c>
      <c r="DU9" s="637"/>
      <c r="DV9" s="576" t="s">
        <v>136</v>
      </c>
      <c r="DW9" s="638"/>
    </row>
    <row r="10" spans="1:127" x14ac:dyDescent="0.2">
      <c r="A10" s="722"/>
      <c r="B10" s="747"/>
      <c r="C10" s="614"/>
      <c r="M10" s="404" t="s">
        <v>361</v>
      </c>
      <c r="N10" s="536" t="s">
        <v>145</v>
      </c>
      <c r="O10" s="405">
        <f t="shared" si="23"/>
        <v>0</v>
      </c>
      <c r="P10" s="394">
        <v>0</v>
      </c>
      <c r="Q10" s="395" t="s">
        <v>141</v>
      </c>
      <c r="R10" s="396">
        <f t="shared" si="24"/>
        <v>0</v>
      </c>
      <c r="S10" s="397"/>
      <c r="T10" s="398" t="s">
        <v>142</v>
      </c>
      <c r="U10" s="399"/>
      <c r="V10" s="400">
        <f t="shared" si="2"/>
        <v>0</v>
      </c>
      <c r="W10" s="404" t="s">
        <v>361</v>
      </c>
      <c r="X10" s="561" t="s">
        <v>145</v>
      </c>
      <c r="Y10" s="85">
        <f t="shared" si="25"/>
        <v>0</v>
      </c>
      <c r="Z10" s="406">
        <v>1</v>
      </c>
      <c r="AA10" s="86" t="s">
        <v>141</v>
      </c>
      <c r="AB10" s="85">
        <f t="shared" si="3"/>
        <v>0</v>
      </c>
      <c r="AC10" s="87">
        <v>0.33333333333333331</v>
      </c>
      <c r="AD10" s="88" t="s">
        <v>360</v>
      </c>
      <c r="AE10" s="89">
        <v>0.72916666666666663</v>
      </c>
      <c r="AF10" s="90">
        <f t="shared" si="4"/>
        <v>0.39583333333333331</v>
      </c>
      <c r="AG10" s="404" t="s">
        <v>361</v>
      </c>
      <c r="AH10" s="561" t="s">
        <v>145</v>
      </c>
      <c r="AI10" s="85">
        <f t="shared" si="26"/>
        <v>0</v>
      </c>
      <c r="AJ10" s="402">
        <v>1</v>
      </c>
      <c r="AK10" s="86" t="s">
        <v>141</v>
      </c>
      <c r="AL10" s="85">
        <f t="shared" si="5"/>
        <v>0</v>
      </c>
      <c r="AM10" s="87">
        <v>0.33333333333333331</v>
      </c>
      <c r="AN10" s="88" t="s">
        <v>360</v>
      </c>
      <c r="AO10" s="89">
        <v>0.72916666666666663</v>
      </c>
      <c r="AP10" s="90">
        <f t="shared" si="6"/>
        <v>0.39583333333333331</v>
      </c>
      <c r="AQ10" s="404" t="s">
        <v>361</v>
      </c>
      <c r="AR10" s="561" t="s">
        <v>145</v>
      </c>
      <c r="AS10" s="85">
        <f t="shared" si="27"/>
        <v>0</v>
      </c>
      <c r="AT10" s="402">
        <v>1</v>
      </c>
      <c r="AU10" s="86" t="s">
        <v>141</v>
      </c>
      <c r="AV10" s="85">
        <f t="shared" si="7"/>
        <v>0</v>
      </c>
      <c r="AW10" s="87">
        <v>0.33333333333333331</v>
      </c>
      <c r="AX10" s="88" t="s">
        <v>360</v>
      </c>
      <c r="AY10" s="89">
        <v>0.75</v>
      </c>
      <c r="AZ10" s="90">
        <f t="shared" si="8"/>
        <v>0.41666666666666669</v>
      </c>
      <c r="BA10" s="404" t="s">
        <v>361</v>
      </c>
      <c r="BB10" s="560" t="s">
        <v>145</v>
      </c>
      <c r="BC10" s="396">
        <f t="shared" si="28"/>
        <v>0</v>
      </c>
      <c r="BD10" s="403">
        <v>0</v>
      </c>
      <c r="BE10" s="395" t="s">
        <v>141</v>
      </c>
      <c r="BF10" s="396">
        <f t="shared" si="9"/>
        <v>0</v>
      </c>
      <c r="BG10" s="376"/>
      <c r="BH10" s="377" t="s">
        <v>360</v>
      </c>
      <c r="BI10" s="378"/>
      <c r="BJ10" s="400">
        <f t="shared" si="10"/>
        <v>0</v>
      </c>
      <c r="BK10" s="404" t="s">
        <v>361</v>
      </c>
      <c r="BL10" s="560" t="s">
        <v>145</v>
      </c>
      <c r="BM10" s="396">
        <f t="shared" si="29"/>
        <v>0</v>
      </c>
      <c r="BN10" s="403">
        <v>0</v>
      </c>
      <c r="BO10" s="395" t="s">
        <v>141</v>
      </c>
      <c r="BP10" s="396">
        <f t="shared" si="11"/>
        <v>0</v>
      </c>
      <c r="BQ10" s="397"/>
      <c r="BR10" s="398" t="s">
        <v>142</v>
      </c>
      <c r="BS10" s="399"/>
      <c r="BT10" s="400">
        <f t="shared" si="12"/>
        <v>0</v>
      </c>
      <c r="BU10" s="404" t="s">
        <v>361</v>
      </c>
      <c r="BV10" s="560" t="s">
        <v>145</v>
      </c>
      <c r="BW10" s="396">
        <f t="shared" si="30"/>
        <v>0</v>
      </c>
      <c r="BX10" s="403">
        <v>0</v>
      </c>
      <c r="BY10" s="395" t="s">
        <v>141</v>
      </c>
      <c r="BZ10" s="396">
        <f t="shared" si="13"/>
        <v>0</v>
      </c>
      <c r="CA10" s="397"/>
      <c r="CB10" s="398" t="s">
        <v>142</v>
      </c>
      <c r="CC10" s="399"/>
      <c r="CD10" s="400">
        <f t="shared" si="14"/>
        <v>0</v>
      </c>
      <c r="CE10" s="404" t="s">
        <v>361</v>
      </c>
      <c r="CF10" s="560" t="s">
        <v>145</v>
      </c>
      <c r="CG10" s="396">
        <f t="shared" si="31"/>
        <v>0</v>
      </c>
      <c r="CH10" s="403">
        <v>0</v>
      </c>
      <c r="CI10" s="395" t="s">
        <v>141</v>
      </c>
      <c r="CJ10" s="396">
        <f t="shared" si="15"/>
        <v>0</v>
      </c>
      <c r="CK10" s="397"/>
      <c r="CL10" s="398" t="s">
        <v>142</v>
      </c>
      <c r="CM10" s="399"/>
      <c r="CN10" s="400">
        <f t="shared" si="16"/>
        <v>0</v>
      </c>
      <c r="CO10" s="404" t="s">
        <v>361</v>
      </c>
      <c r="CP10" s="560" t="s">
        <v>145</v>
      </c>
      <c r="CQ10" s="396">
        <f t="shared" si="32"/>
        <v>0</v>
      </c>
      <c r="CR10" s="403">
        <v>0</v>
      </c>
      <c r="CS10" s="395" t="s">
        <v>141</v>
      </c>
      <c r="CT10" s="396">
        <f t="shared" si="17"/>
        <v>0</v>
      </c>
      <c r="CU10" s="397"/>
      <c r="CV10" s="398" t="s">
        <v>142</v>
      </c>
      <c r="CW10" s="399"/>
      <c r="CX10" s="400">
        <f t="shared" si="18"/>
        <v>0</v>
      </c>
      <c r="CY10" s="404" t="s">
        <v>361</v>
      </c>
      <c r="CZ10" s="560" t="s">
        <v>145</v>
      </c>
      <c r="DA10" s="396">
        <f t="shared" si="33"/>
        <v>0</v>
      </c>
      <c r="DB10" s="403">
        <v>0</v>
      </c>
      <c r="DC10" s="395" t="s">
        <v>141</v>
      </c>
      <c r="DD10" s="396">
        <f t="shared" si="19"/>
        <v>0</v>
      </c>
      <c r="DE10" s="397"/>
      <c r="DF10" s="398" t="s">
        <v>142</v>
      </c>
      <c r="DG10" s="399"/>
      <c r="DH10" s="400">
        <f t="shared" si="20"/>
        <v>0</v>
      </c>
      <c r="DI10" s="404" t="s">
        <v>361</v>
      </c>
      <c r="DJ10" s="560" t="s">
        <v>145</v>
      </c>
      <c r="DK10" s="396">
        <f t="shared" si="34"/>
        <v>0</v>
      </c>
      <c r="DL10" s="403">
        <v>0</v>
      </c>
      <c r="DM10" s="395" t="s">
        <v>141</v>
      </c>
      <c r="DN10" s="396">
        <f t="shared" si="21"/>
        <v>0</v>
      </c>
      <c r="DO10" s="397"/>
      <c r="DP10" s="398" t="s">
        <v>142</v>
      </c>
      <c r="DQ10" s="399"/>
      <c r="DR10" s="400">
        <f t="shared" si="22"/>
        <v>0</v>
      </c>
      <c r="DU10" s="637" t="s">
        <v>470</v>
      </c>
      <c r="DV10" s="633"/>
      <c r="DW10" s="638"/>
    </row>
    <row r="11" spans="1:127" x14ac:dyDescent="0.2">
      <c r="A11" s="722"/>
      <c r="B11" s="747"/>
      <c r="C11" s="614"/>
      <c r="M11" s="380" t="s">
        <v>362</v>
      </c>
      <c r="N11" s="537" t="s">
        <v>466</v>
      </c>
      <c r="O11" s="381">
        <f t="shared" si="23"/>
        <v>0</v>
      </c>
      <c r="P11" s="382">
        <v>0</v>
      </c>
      <c r="Q11" s="383" t="s">
        <v>141</v>
      </c>
      <c r="R11" s="384">
        <f t="shared" si="24"/>
        <v>0</v>
      </c>
      <c r="S11" s="385"/>
      <c r="T11" s="386" t="s">
        <v>142</v>
      </c>
      <c r="U11" s="387"/>
      <c r="V11" s="388">
        <f t="shared" si="2"/>
        <v>0</v>
      </c>
      <c r="W11" s="380" t="s">
        <v>362</v>
      </c>
      <c r="X11" s="543" t="s">
        <v>466</v>
      </c>
      <c r="Y11" s="357">
        <f t="shared" si="25"/>
        <v>0</v>
      </c>
      <c r="Z11" s="462">
        <v>0</v>
      </c>
      <c r="AA11" s="383" t="s">
        <v>141</v>
      </c>
      <c r="AB11" s="384">
        <f t="shared" si="3"/>
        <v>0</v>
      </c>
      <c r="AC11" s="385"/>
      <c r="AD11" s="386" t="s">
        <v>142</v>
      </c>
      <c r="AE11" s="387"/>
      <c r="AF11" s="388">
        <f t="shared" si="4"/>
        <v>0</v>
      </c>
      <c r="AG11" s="380" t="s">
        <v>362</v>
      </c>
      <c r="AH11" s="543" t="s">
        <v>466</v>
      </c>
      <c r="AI11" s="357">
        <f t="shared" si="26"/>
        <v>0</v>
      </c>
      <c r="AJ11" s="462">
        <v>0</v>
      </c>
      <c r="AK11" s="359" t="s">
        <v>141</v>
      </c>
      <c r="AL11" s="384">
        <f t="shared" si="5"/>
        <v>0</v>
      </c>
      <c r="AM11" s="360"/>
      <c r="AN11" s="361" t="s">
        <v>142</v>
      </c>
      <c r="AO11" s="387"/>
      <c r="AP11" s="363">
        <f t="shared" si="6"/>
        <v>0</v>
      </c>
      <c r="AQ11" s="380" t="s">
        <v>362</v>
      </c>
      <c r="AR11" s="543" t="s">
        <v>466</v>
      </c>
      <c r="AS11" s="357">
        <f t="shared" si="27"/>
        <v>0</v>
      </c>
      <c r="AT11" s="462">
        <v>0</v>
      </c>
      <c r="AU11" s="359" t="s">
        <v>141</v>
      </c>
      <c r="AV11" s="384">
        <f t="shared" si="7"/>
        <v>0</v>
      </c>
      <c r="AW11" s="360"/>
      <c r="AX11" s="361" t="s">
        <v>142</v>
      </c>
      <c r="AY11" s="362"/>
      <c r="AZ11" s="363">
        <f t="shared" si="8"/>
        <v>0</v>
      </c>
      <c r="BA11" s="380" t="s">
        <v>362</v>
      </c>
      <c r="BB11" s="543" t="s">
        <v>466</v>
      </c>
      <c r="BC11" s="357">
        <f t="shared" si="28"/>
        <v>0</v>
      </c>
      <c r="BD11" s="462">
        <v>0</v>
      </c>
      <c r="BE11" s="359" t="s">
        <v>141</v>
      </c>
      <c r="BF11" s="384">
        <f t="shared" si="9"/>
        <v>0</v>
      </c>
      <c r="BG11" s="360"/>
      <c r="BH11" s="361" t="s">
        <v>142</v>
      </c>
      <c r="BI11" s="362"/>
      <c r="BJ11" s="363">
        <f t="shared" si="10"/>
        <v>0</v>
      </c>
      <c r="BK11" s="380" t="s">
        <v>362</v>
      </c>
      <c r="BL11" s="543" t="s">
        <v>466</v>
      </c>
      <c r="BM11" s="357">
        <f t="shared" si="29"/>
        <v>0</v>
      </c>
      <c r="BN11" s="391">
        <v>0</v>
      </c>
      <c r="BO11" s="383" t="s">
        <v>141</v>
      </c>
      <c r="BP11" s="384">
        <f t="shared" si="11"/>
        <v>0</v>
      </c>
      <c r="BQ11" s="385"/>
      <c r="BR11" s="386" t="s">
        <v>142</v>
      </c>
      <c r="BS11" s="387"/>
      <c r="BT11" s="388">
        <f t="shared" si="12"/>
        <v>0</v>
      </c>
      <c r="BU11" s="380" t="s">
        <v>362</v>
      </c>
      <c r="BV11" s="543" t="s">
        <v>466</v>
      </c>
      <c r="BW11" s="357">
        <f t="shared" si="30"/>
        <v>0</v>
      </c>
      <c r="BX11" s="391">
        <v>0</v>
      </c>
      <c r="BY11" s="383" t="s">
        <v>141</v>
      </c>
      <c r="BZ11" s="384">
        <f t="shared" si="13"/>
        <v>0</v>
      </c>
      <c r="CA11" s="385"/>
      <c r="CB11" s="386" t="s">
        <v>142</v>
      </c>
      <c r="CC11" s="387"/>
      <c r="CD11" s="388">
        <f t="shared" si="14"/>
        <v>0</v>
      </c>
      <c r="CE11" s="380" t="s">
        <v>362</v>
      </c>
      <c r="CF11" s="543" t="s">
        <v>466</v>
      </c>
      <c r="CG11" s="357">
        <f t="shared" si="31"/>
        <v>0</v>
      </c>
      <c r="CH11" s="391">
        <v>0</v>
      </c>
      <c r="CI11" s="383" t="s">
        <v>141</v>
      </c>
      <c r="CJ11" s="384">
        <f t="shared" si="15"/>
        <v>0</v>
      </c>
      <c r="CK11" s="385"/>
      <c r="CL11" s="386" t="s">
        <v>142</v>
      </c>
      <c r="CM11" s="387"/>
      <c r="CN11" s="388">
        <f t="shared" si="16"/>
        <v>0</v>
      </c>
      <c r="CO11" s="380" t="s">
        <v>362</v>
      </c>
      <c r="CP11" s="543" t="s">
        <v>466</v>
      </c>
      <c r="CQ11" s="357">
        <f t="shared" si="32"/>
        <v>0</v>
      </c>
      <c r="CR11" s="391">
        <v>0</v>
      </c>
      <c r="CS11" s="383" t="s">
        <v>141</v>
      </c>
      <c r="CT11" s="384">
        <f t="shared" si="17"/>
        <v>0</v>
      </c>
      <c r="CU11" s="385"/>
      <c r="CV11" s="386" t="s">
        <v>142</v>
      </c>
      <c r="CW11" s="387"/>
      <c r="CX11" s="388">
        <f t="shared" si="18"/>
        <v>0</v>
      </c>
      <c r="CY11" s="380" t="s">
        <v>362</v>
      </c>
      <c r="CZ11" s="543" t="s">
        <v>466</v>
      </c>
      <c r="DA11" s="357">
        <f t="shared" si="33"/>
        <v>0</v>
      </c>
      <c r="DB11" s="391">
        <v>0</v>
      </c>
      <c r="DC11" s="383" t="s">
        <v>141</v>
      </c>
      <c r="DD11" s="384">
        <f t="shared" si="19"/>
        <v>0</v>
      </c>
      <c r="DE11" s="385"/>
      <c r="DF11" s="386" t="s">
        <v>142</v>
      </c>
      <c r="DG11" s="387"/>
      <c r="DH11" s="388">
        <f t="shared" si="20"/>
        <v>0</v>
      </c>
      <c r="DI11" s="380" t="s">
        <v>362</v>
      </c>
      <c r="DJ11" s="543" t="s">
        <v>466</v>
      </c>
      <c r="DK11" s="357">
        <f t="shared" si="34"/>
        <v>0</v>
      </c>
      <c r="DL11" s="391">
        <v>0</v>
      </c>
      <c r="DM11" s="383" t="s">
        <v>141</v>
      </c>
      <c r="DN11" s="384">
        <f t="shared" si="21"/>
        <v>0</v>
      </c>
      <c r="DO11" s="385"/>
      <c r="DP11" s="386" t="s">
        <v>142</v>
      </c>
      <c r="DQ11" s="387"/>
      <c r="DR11" s="388">
        <f t="shared" si="22"/>
        <v>0</v>
      </c>
      <c r="DU11" s="637" t="s">
        <v>471</v>
      </c>
      <c r="DV11" s="633"/>
      <c r="DW11" s="638"/>
    </row>
    <row r="12" spans="1:127" x14ac:dyDescent="0.2">
      <c r="A12" s="722"/>
      <c r="B12" s="747"/>
      <c r="C12" s="614"/>
      <c r="M12" s="392" t="s">
        <v>362</v>
      </c>
      <c r="N12" s="538" t="s">
        <v>144</v>
      </c>
      <c r="O12" s="393">
        <f t="shared" si="23"/>
        <v>0</v>
      </c>
      <c r="P12" s="394">
        <v>0</v>
      </c>
      <c r="Q12" s="395" t="s">
        <v>141</v>
      </c>
      <c r="R12" s="396">
        <f t="shared" si="24"/>
        <v>0</v>
      </c>
      <c r="S12" s="397"/>
      <c r="T12" s="398" t="s">
        <v>142</v>
      </c>
      <c r="U12" s="399"/>
      <c r="V12" s="400">
        <f t="shared" si="2"/>
        <v>0</v>
      </c>
      <c r="W12" s="392" t="s">
        <v>362</v>
      </c>
      <c r="X12" s="559" t="s">
        <v>144</v>
      </c>
      <c r="Y12" s="78">
        <f t="shared" si="25"/>
        <v>0</v>
      </c>
      <c r="Z12" s="401">
        <v>1</v>
      </c>
      <c r="AA12" s="80" t="s">
        <v>141</v>
      </c>
      <c r="AB12" s="85">
        <f t="shared" si="3"/>
        <v>0</v>
      </c>
      <c r="AC12" s="81">
        <v>0.33333333333333331</v>
      </c>
      <c r="AD12" s="82" t="s">
        <v>360</v>
      </c>
      <c r="AE12" s="83">
        <v>0.72916666666666663</v>
      </c>
      <c r="AF12" s="84">
        <f t="shared" si="4"/>
        <v>0.39583333333333331</v>
      </c>
      <c r="AG12" s="392" t="s">
        <v>362</v>
      </c>
      <c r="AH12" s="559" t="s">
        <v>144</v>
      </c>
      <c r="AI12" s="78">
        <f t="shared" si="26"/>
        <v>0</v>
      </c>
      <c r="AJ12" s="402">
        <v>1</v>
      </c>
      <c r="AK12" s="80" t="s">
        <v>141</v>
      </c>
      <c r="AL12" s="85">
        <f t="shared" si="5"/>
        <v>0</v>
      </c>
      <c r="AM12" s="81">
        <v>0.33333333333333331</v>
      </c>
      <c r="AN12" s="82" t="s">
        <v>360</v>
      </c>
      <c r="AO12" s="83">
        <v>0.72916666666666663</v>
      </c>
      <c r="AP12" s="84">
        <f t="shared" si="6"/>
        <v>0.39583333333333331</v>
      </c>
      <c r="AQ12" s="392" t="s">
        <v>362</v>
      </c>
      <c r="AR12" s="559" t="s">
        <v>144</v>
      </c>
      <c r="AS12" s="78">
        <f t="shared" si="27"/>
        <v>0</v>
      </c>
      <c r="AT12" s="402">
        <v>1</v>
      </c>
      <c r="AU12" s="80" t="s">
        <v>141</v>
      </c>
      <c r="AV12" s="85">
        <f t="shared" si="7"/>
        <v>0</v>
      </c>
      <c r="AW12" s="81">
        <v>0.33333333333333331</v>
      </c>
      <c r="AX12" s="82" t="s">
        <v>360</v>
      </c>
      <c r="AY12" s="83">
        <v>0.75</v>
      </c>
      <c r="AZ12" s="84">
        <f t="shared" si="8"/>
        <v>0.41666666666666669</v>
      </c>
      <c r="BA12" s="392" t="s">
        <v>362</v>
      </c>
      <c r="BB12" s="559" t="s">
        <v>144</v>
      </c>
      <c r="BC12" s="78">
        <f t="shared" si="28"/>
        <v>0</v>
      </c>
      <c r="BD12" s="402">
        <v>1</v>
      </c>
      <c r="BE12" s="80" t="s">
        <v>141</v>
      </c>
      <c r="BF12" s="85">
        <f t="shared" si="9"/>
        <v>0</v>
      </c>
      <c r="BG12" s="81">
        <v>0.33333333333333331</v>
      </c>
      <c r="BH12" s="82" t="s">
        <v>360</v>
      </c>
      <c r="BI12" s="83">
        <v>0.6875</v>
      </c>
      <c r="BJ12" s="84">
        <f t="shared" si="10"/>
        <v>0.35416666666666669</v>
      </c>
      <c r="BK12" s="392" t="s">
        <v>362</v>
      </c>
      <c r="BL12" s="544" t="s">
        <v>144</v>
      </c>
      <c r="BM12" s="364">
        <f t="shared" si="29"/>
        <v>0</v>
      </c>
      <c r="BN12" s="403">
        <v>0</v>
      </c>
      <c r="BO12" s="366" t="s">
        <v>141</v>
      </c>
      <c r="BP12" s="396">
        <f t="shared" si="11"/>
        <v>0</v>
      </c>
      <c r="BQ12" s="367"/>
      <c r="BR12" s="368" t="s">
        <v>142</v>
      </c>
      <c r="BS12" s="369"/>
      <c r="BT12" s="370">
        <f t="shared" si="12"/>
        <v>0</v>
      </c>
      <c r="BU12" s="392" t="s">
        <v>362</v>
      </c>
      <c r="BV12" s="544" t="s">
        <v>144</v>
      </c>
      <c r="BW12" s="364">
        <f t="shared" si="30"/>
        <v>0</v>
      </c>
      <c r="BX12" s="403">
        <v>0</v>
      </c>
      <c r="BY12" s="366" t="s">
        <v>141</v>
      </c>
      <c r="BZ12" s="396">
        <f t="shared" si="13"/>
        <v>0</v>
      </c>
      <c r="CA12" s="367"/>
      <c r="CB12" s="368" t="s">
        <v>142</v>
      </c>
      <c r="CC12" s="369"/>
      <c r="CD12" s="370">
        <f t="shared" si="14"/>
        <v>0</v>
      </c>
      <c r="CE12" s="392" t="s">
        <v>362</v>
      </c>
      <c r="CF12" s="544" t="s">
        <v>144</v>
      </c>
      <c r="CG12" s="364">
        <f t="shared" si="31"/>
        <v>0</v>
      </c>
      <c r="CH12" s="403">
        <v>0</v>
      </c>
      <c r="CI12" s="366" t="s">
        <v>141</v>
      </c>
      <c r="CJ12" s="396">
        <f t="shared" si="15"/>
        <v>0</v>
      </c>
      <c r="CK12" s="367"/>
      <c r="CL12" s="368" t="s">
        <v>142</v>
      </c>
      <c r="CM12" s="369"/>
      <c r="CN12" s="370">
        <f t="shared" si="16"/>
        <v>0</v>
      </c>
      <c r="CO12" s="392" t="s">
        <v>362</v>
      </c>
      <c r="CP12" s="544" t="s">
        <v>144</v>
      </c>
      <c r="CQ12" s="364">
        <f t="shared" si="32"/>
        <v>0</v>
      </c>
      <c r="CR12" s="403">
        <v>0</v>
      </c>
      <c r="CS12" s="366" t="s">
        <v>141</v>
      </c>
      <c r="CT12" s="396">
        <f t="shared" si="17"/>
        <v>0</v>
      </c>
      <c r="CU12" s="367"/>
      <c r="CV12" s="368" t="s">
        <v>142</v>
      </c>
      <c r="CW12" s="369"/>
      <c r="CX12" s="370">
        <f t="shared" si="18"/>
        <v>0</v>
      </c>
      <c r="CY12" s="392" t="s">
        <v>362</v>
      </c>
      <c r="CZ12" s="544" t="s">
        <v>144</v>
      </c>
      <c r="DA12" s="364">
        <f t="shared" si="33"/>
        <v>0</v>
      </c>
      <c r="DB12" s="403">
        <v>0</v>
      </c>
      <c r="DC12" s="366" t="s">
        <v>141</v>
      </c>
      <c r="DD12" s="396">
        <f t="shared" si="19"/>
        <v>0</v>
      </c>
      <c r="DE12" s="367"/>
      <c r="DF12" s="368" t="s">
        <v>142</v>
      </c>
      <c r="DG12" s="369"/>
      <c r="DH12" s="370">
        <f t="shared" si="20"/>
        <v>0</v>
      </c>
      <c r="DI12" s="392" t="s">
        <v>362</v>
      </c>
      <c r="DJ12" s="544" t="s">
        <v>144</v>
      </c>
      <c r="DK12" s="364">
        <f t="shared" si="34"/>
        <v>0</v>
      </c>
      <c r="DL12" s="403">
        <v>0</v>
      </c>
      <c r="DM12" s="366" t="s">
        <v>141</v>
      </c>
      <c r="DN12" s="396">
        <f t="shared" si="21"/>
        <v>0</v>
      </c>
      <c r="DO12" s="367"/>
      <c r="DP12" s="368" t="s">
        <v>142</v>
      </c>
      <c r="DQ12" s="369"/>
      <c r="DR12" s="370">
        <f t="shared" si="22"/>
        <v>0</v>
      </c>
      <c r="DU12" s="637" t="s">
        <v>447</v>
      </c>
      <c r="DV12" s="633"/>
      <c r="DW12" s="638"/>
    </row>
    <row r="13" spans="1:127" ht="15.6" thickBot="1" x14ac:dyDescent="0.25">
      <c r="A13" s="722"/>
      <c r="B13" s="747"/>
      <c r="C13" s="614"/>
      <c r="M13" s="404" t="s">
        <v>362</v>
      </c>
      <c r="N13" s="539" t="s">
        <v>145</v>
      </c>
      <c r="O13" s="407">
        <f t="shared" si="23"/>
        <v>0</v>
      </c>
      <c r="P13" s="374">
        <v>0</v>
      </c>
      <c r="Q13" s="375" t="s">
        <v>141</v>
      </c>
      <c r="R13" s="373">
        <f t="shared" si="24"/>
        <v>0</v>
      </c>
      <c r="S13" s="376"/>
      <c r="T13" s="377" t="s">
        <v>142</v>
      </c>
      <c r="U13" s="378"/>
      <c r="V13" s="379">
        <f t="shared" si="2"/>
        <v>0</v>
      </c>
      <c r="W13" s="404" t="s">
        <v>362</v>
      </c>
      <c r="X13" s="562" t="s">
        <v>145</v>
      </c>
      <c r="Y13" s="98">
        <f t="shared" si="25"/>
        <v>0</v>
      </c>
      <c r="Z13" s="408">
        <v>1</v>
      </c>
      <c r="AA13" s="99" t="s">
        <v>141</v>
      </c>
      <c r="AB13" s="98">
        <f t="shared" si="3"/>
        <v>0</v>
      </c>
      <c r="AC13" s="100">
        <v>0.33333333333333331</v>
      </c>
      <c r="AD13" s="101" t="s">
        <v>360</v>
      </c>
      <c r="AE13" s="102">
        <v>0.72916666666666663</v>
      </c>
      <c r="AF13" s="103">
        <f t="shared" si="4"/>
        <v>0.39583333333333331</v>
      </c>
      <c r="AG13" s="404" t="s">
        <v>362</v>
      </c>
      <c r="AH13" s="562" t="s">
        <v>145</v>
      </c>
      <c r="AI13" s="98">
        <f t="shared" si="26"/>
        <v>0</v>
      </c>
      <c r="AJ13" s="409">
        <v>1</v>
      </c>
      <c r="AK13" s="99" t="s">
        <v>141</v>
      </c>
      <c r="AL13" s="98">
        <f t="shared" si="5"/>
        <v>0</v>
      </c>
      <c r="AM13" s="100">
        <v>0.33333333333333331</v>
      </c>
      <c r="AN13" s="101" t="s">
        <v>360</v>
      </c>
      <c r="AO13" s="102">
        <v>0.72916666666666663</v>
      </c>
      <c r="AP13" s="103">
        <f t="shared" si="6"/>
        <v>0.39583333333333331</v>
      </c>
      <c r="AQ13" s="404" t="s">
        <v>362</v>
      </c>
      <c r="AR13" s="562" t="s">
        <v>145</v>
      </c>
      <c r="AS13" s="98">
        <f t="shared" si="27"/>
        <v>0</v>
      </c>
      <c r="AT13" s="409">
        <v>1</v>
      </c>
      <c r="AU13" s="99" t="s">
        <v>141</v>
      </c>
      <c r="AV13" s="98">
        <f t="shared" si="7"/>
        <v>0</v>
      </c>
      <c r="AW13" s="100">
        <v>0.33333333333333331</v>
      </c>
      <c r="AX13" s="101" t="s">
        <v>360</v>
      </c>
      <c r="AY13" s="102">
        <v>0.75</v>
      </c>
      <c r="AZ13" s="103">
        <f t="shared" si="8"/>
        <v>0.41666666666666669</v>
      </c>
      <c r="BA13" s="404" t="s">
        <v>362</v>
      </c>
      <c r="BB13" s="562" t="s">
        <v>145</v>
      </c>
      <c r="BC13" s="98">
        <f t="shared" si="28"/>
        <v>0</v>
      </c>
      <c r="BD13" s="409">
        <v>1</v>
      </c>
      <c r="BE13" s="99" t="s">
        <v>141</v>
      </c>
      <c r="BF13" s="98">
        <f t="shared" si="9"/>
        <v>0</v>
      </c>
      <c r="BG13" s="100">
        <v>0.33333333333333331</v>
      </c>
      <c r="BH13" s="101" t="s">
        <v>360</v>
      </c>
      <c r="BI13" s="102">
        <v>0.6875</v>
      </c>
      <c r="BJ13" s="103">
        <f t="shared" si="10"/>
        <v>0.35416666666666669</v>
      </c>
      <c r="BK13" s="404" t="s">
        <v>362</v>
      </c>
      <c r="BL13" s="545" t="s">
        <v>145</v>
      </c>
      <c r="BM13" s="373">
        <f t="shared" si="29"/>
        <v>0</v>
      </c>
      <c r="BN13" s="410">
        <v>0</v>
      </c>
      <c r="BO13" s="375" t="s">
        <v>141</v>
      </c>
      <c r="BP13" s="373">
        <f t="shared" si="11"/>
        <v>0</v>
      </c>
      <c r="BQ13" s="376"/>
      <c r="BR13" s="377" t="s">
        <v>142</v>
      </c>
      <c r="BS13" s="378"/>
      <c r="BT13" s="379">
        <f t="shared" si="12"/>
        <v>0</v>
      </c>
      <c r="BU13" s="404" t="s">
        <v>362</v>
      </c>
      <c r="BV13" s="545" t="s">
        <v>145</v>
      </c>
      <c r="BW13" s="373">
        <f t="shared" si="30"/>
        <v>0</v>
      </c>
      <c r="BX13" s="410">
        <v>0</v>
      </c>
      <c r="BY13" s="375" t="s">
        <v>141</v>
      </c>
      <c r="BZ13" s="373">
        <f t="shared" si="13"/>
        <v>0</v>
      </c>
      <c r="CA13" s="376"/>
      <c r="CB13" s="377" t="s">
        <v>142</v>
      </c>
      <c r="CC13" s="378"/>
      <c r="CD13" s="379">
        <f t="shared" si="14"/>
        <v>0</v>
      </c>
      <c r="CE13" s="404" t="s">
        <v>362</v>
      </c>
      <c r="CF13" s="545" t="s">
        <v>145</v>
      </c>
      <c r="CG13" s="373">
        <f t="shared" si="31"/>
        <v>0</v>
      </c>
      <c r="CH13" s="410">
        <v>0</v>
      </c>
      <c r="CI13" s="375" t="s">
        <v>141</v>
      </c>
      <c r="CJ13" s="373">
        <f t="shared" si="15"/>
        <v>0</v>
      </c>
      <c r="CK13" s="376"/>
      <c r="CL13" s="377" t="s">
        <v>142</v>
      </c>
      <c r="CM13" s="378"/>
      <c r="CN13" s="379">
        <f t="shared" si="16"/>
        <v>0</v>
      </c>
      <c r="CO13" s="404" t="s">
        <v>362</v>
      </c>
      <c r="CP13" s="545" t="s">
        <v>145</v>
      </c>
      <c r="CQ13" s="373">
        <f t="shared" si="32"/>
        <v>0</v>
      </c>
      <c r="CR13" s="410">
        <v>0</v>
      </c>
      <c r="CS13" s="375" t="s">
        <v>141</v>
      </c>
      <c r="CT13" s="373">
        <f t="shared" si="17"/>
        <v>0</v>
      </c>
      <c r="CU13" s="376"/>
      <c r="CV13" s="377" t="s">
        <v>142</v>
      </c>
      <c r="CW13" s="378"/>
      <c r="CX13" s="379">
        <f t="shared" si="18"/>
        <v>0</v>
      </c>
      <c r="CY13" s="404" t="s">
        <v>362</v>
      </c>
      <c r="CZ13" s="545" t="s">
        <v>145</v>
      </c>
      <c r="DA13" s="373">
        <f t="shared" si="33"/>
        <v>0</v>
      </c>
      <c r="DB13" s="410">
        <v>0</v>
      </c>
      <c r="DC13" s="375" t="s">
        <v>141</v>
      </c>
      <c r="DD13" s="373">
        <f t="shared" si="19"/>
        <v>0</v>
      </c>
      <c r="DE13" s="376"/>
      <c r="DF13" s="377" t="s">
        <v>142</v>
      </c>
      <c r="DG13" s="378"/>
      <c r="DH13" s="379">
        <f t="shared" si="20"/>
        <v>0</v>
      </c>
      <c r="DI13" s="404" t="s">
        <v>362</v>
      </c>
      <c r="DJ13" s="545" t="s">
        <v>145</v>
      </c>
      <c r="DK13" s="373">
        <f t="shared" si="34"/>
        <v>0</v>
      </c>
      <c r="DL13" s="410">
        <v>0</v>
      </c>
      <c r="DM13" s="375" t="s">
        <v>141</v>
      </c>
      <c r="DN13" s="373">
        <f t="shared" si="21"/>
        <v>0</v>
      </c>
      <c r="DO13" s="376"/>
      <c r="DP13" s="377" t="s">
        <v>142</v>
      </c>
      <c r="DQ13" s="378"/>
      <c r="DR13" s="379">
        <f t="shared" si="22"/>
        <v>0</v>
      </c>
      <c r="DU13" s="639"/>
      <c r="DV13" s="640"/>
      <c r="DW13" s="641"/>
    </row>
    <row r="14" spans="1:127" ht="15.6" thickTop="1" x14ac:dyDescent="0.2">
      <c r="A14" s="722"/>
      <c r="B14" s="747"/>
      <c r="C14" s="614"/>
      <c r="M14" s="380" t="s">
        <v>363</v>
      </c>
      <c r="N14" s="537" t="s">
        <v>466</v>
      </c>
      <c r="O14" s="381">
        <f t="shared" si="23"/>
        <v>0</v>
      </c>
      <c r="P14" s="382">
        <v>0</v>
      </c>
      <c r="Q14" s="383" t="s">
        <v>141</v>
      </c>
      <c r="R14" s="384">
        <f t="shared" si="24"/>
        <v>0</v>
      </c>
      <c r="S14" s="385"/>
      <c r="T14" s="386" t="s">
        <v>142</v>
      </c>
      <c r="U14" s="387"/>
      <c r="V14" s="388">
        <f t="shared" si="2"/>
        <v>0</v>
      </c>
      <c r="W14" s="380" t="s">
        <v>363</v>
      </c>
      <c r="X14" s="558" t="s">
        <v>466</v>
      </c>
      <c r="Y14" s="91">
        <f t="shared" si="25"/>
        <v>0</v>
      </c>
      <c r="Z14" s="389">
        <v>1</v>
      </c>
      <c r="AA14" s="93" t="s">
        <v>141</v>
      </c>
      <c r="AB14" s="106">
        <f t="shared" si="3"/>
        <v>0</v>
      </c>
      <c r="AC14" s="94">
        <v>0.27083333333333331</v>
      </c>
      <c r="AD14" s="95" t="s">
        <v>360</v>
      </c>
      <c r="AE14" s="96">
        <v>0.72916666666666663</v>
      </c>
      <c r="AF14" s="97">
        <f t="shared" si="4"/>
        <v>0.45833333333333331</v>
      </c>
      <c r="AG14" s="380" t="s">
        <v>363</v>
      </c>
      <c r="AH14" s="558" t="s">
        <v>466</v>
      </c>
      <c r="AI14" s="91">
        <f t="shared" si="26"/>
        <v>0</v>
      </c>
      <c r="AJ14" s="390">
        <v>1</v>
      </c>
      <c r="AK14" s="93" t="s">
        <v>141</v>
      </c>
      <c r="AL14" s="106">
        <f t="shared" si="5"/>
        <v>0</v>
      </c>
      <c r="AM14" s="94">
        <v>0.27083333333333331</v>
      </c>
      <c r="AN14" s="95" t="s">
        <v>360</v>
      </c>
      <c r="AO14" s="96">
        <v>0.72916666666666663</v>
      </c>
      <c r="AP14" s="97">
        <f t="shared" si="6"/>
        <v>0.45833333333333331</v>
      </c>
      <c r="AQ14" s="380" t="s">
        <v>363</v>
      </c>
      <c r="AR14" s="558" t="s">
        <v>466</v>
      </c>
      <c r="AS14" s="91">
        <f t="shared" si="27"/>
        <v>0</v>
      </c>
      <c r="AT14" s="390">
        <v>1</v>
      </c>
      <c r="AU14" s="93" t="s">
        <v>141</v>
      </c>
      <c r="AV14" s="106">
        <f t="shared" si="7"/>
        <v>0</v>
      </c>
      <c r="AW14" s="94">
        <v>0.27083333333333331</v>
      </c>
      <c r="AX14" s="95" t="s">
        <v>360</v>
      </c>
      <c r="AY14" s="96">
        <v>0.75</v>
      </c>
      <c r="AZ14" s="97">
        <f t="shared" si="8"/>
        <v>0.47916666666666669</v>
      </c>
      <c r="BA14" s="380" t="s">
        <v>363</v>
      </c>
      <c r="BB14" s="558" t="s">
        <v>466</v>
      </c>
      <c r="BC14" s="91">
        <f t="shared" si="28"/>
        <v>0</v>
      </c>
      <c r="BD14" s="390">
        <v>1</v>
      </c>
      <c r="BE14" s="93" t="s">
        <v>141</v>
      </c>
      <c r="BF14" s="106">
        <f t="shared" si="9"/>
        <v>0</v>
      </c>
      <c r="BG14" s="94">
        <v>0.27083333333333331</v>
      </c>
      <c r="BH14" s="95" t="s">
        <v>360</v>
      </c>
      <c r="BI14" s="96">
        <v>0.6875</v>
      </c>
      <c r="BJ14" s="97">
        <f t="shared" si="10"/>
        <v>0.41666666666666669</v>
      </c>
      <c r="BK14" s="380" t="s">
        <v>363</v>
      </c>
      <c r="BL14" s="543" t="s">
        <v>466</v>
      </c>
      <c r="BM14" s="357">
        <f t="shared" si="29"/>
        <v>0</v>
      </c>
      <c r="BN14" s="391">
        <v>0</v>
      </c>
      <c r="BO14" s="359" t="s">
        <v>141</v>
      </c>
      <c r="BP14" s="384">
        <f t="shared" si="11"/>
        <v>0</v>
      </c>
      <c r="BQ14" s="360"/>
      <c r="BR14" s="361" t="s">
        <v>142</v>
      </c>
      <c r="BS14" s="362"/>
      <c r="BT14" s="363">
        <f t="shared" si="12"/>
        <v>0</v>
      </c>
      <c r="BU14" s="380" t="s">
        <v>363</v>
      </c>
      <c r="BV14" s="543" t="s">
        <v>466</v>
      </c>
      <c r="BW14" s="357">
        <f t="shared" si="30"/>
        <v>0</v>
      </c>
      <c r="BX14" s="391">
        <v>0</v>
      </c>
      <c r="BY14" s="359" t="s">
        <v>141</v>
      </c>
      <c r="BZ14" s="384">
        <f t="shared" si="13"/>
        <v>0</v>
      </c>
      <c r="CA14" s="360"/>
      <c r="CB14" s="361" t="s">
        <v>142</v>
      </c>
      <c r="CC14" s="362"/>
      <c r="CD14" s="363">
        <f t="shared" si="14"/>
        <v>0</v>
      </c>
      <c r="CE14" s="380" t="s">
        <v>363</v>
      </c>
      <c r="CF14" s="543" t="s">
        <v>466</v>
      </c>
      <c r="CG14" s="357">
        <f t="shared" si="31"/>
        <v>0</v>
      </c>
      <c r="CH14" s="391">
        <v>0</v>
      </c>
      <c r="CI14" s="359" t="s">
        <v>141</v>
      </c>
      <c r="CJ14" s="384">
        <f t="shared" si="15"/>
        <v>0</v>
      </c>
      <c r="CK14" s="360"/>
      <c r="CL14" s="361" t="s">
        <v>142</v>
      </c>
      <c r="CM14" s="362"/>
      <c r="CN14" s="363">
        <f t="shared" si="16"/>
        <v>0</v>
      </c>
      <c r="CO14" s="380" t="s">
        <v>363</v>
      </c>
      <c r="CP14" s="543" t="s">
        <v>466</v>
      </c>
      <c r="CQ14" s="357">
        <f t="shared" si="32"/>
        <v>0</v>
      </c>
      <c r="CR14" s="391">
        <v>0</v>
      </c>
      <c r="CS14" s="359" t="s">
        <v>141</v>
      </c>
      <c r="CT14" s="384">
        <f t="shared" si="17"/>
        <v>0</v>
      </c>
      <c r="CU14" s="360"/>
      <c r="CV14" s="361" t="s">
        <v>142</v>
      </c>
      <c r="CW14" s="362"/>
      <c r="CX14" s="363">
        <f t="shared" si="18"/>
        <v>0</v>
      </c>
      <c r="CY14" s="380" t="s">
        <v>363</v>
      </c>
      <c r="CZ14" s="543" t="s">
        <v>466</v>
      </c>
      <c r="DA14" s="357">
        <f t="shared" si="33"/>
        <v>0</v>
      </c>
      <c r="DB14" s="391">
        <v>0</v>
      </c>
      <c r="DC14" s="359" t="s">
        <v>141</v>
      </c>
      <c r="DD14" s="384">
        <f t="shared" si="19"/>
        <v>0</v>
      </c>
      <c r="DE14" s="360"/>
      <c r="DF14" s="361" t="s">
        <v>142</v>
      </c>
      <c r="DG14" s="362"/>
      <c r="DH14" s="363">
        <f t="shared" si="20"/>
        <v>0</v>
      </c>
      <c r="DI14" s="380" t="s">
        <v>363</v>
      </c>
      <c r="DJ14" s="543" t="s">
        <v>466</v>
      </c>
      <c r="DK14" s="357">
        <f t="shared" si="34"/>
        <v>0</v>
      </c>
      <c r="DL14" s="391">
        <v>0</v>
      </c>
      <c r="DM14" s="359" t="s">
        <v>141</v>
      </c>
      <c r="DN14" s="384">
        <f t="shared" si="21"/>
        <v>0</v>
      </c>
      <c r="DO14" s="360"/>
      <c r="DP14" s="361" t="s">
        <v>142</v>
      </c>
      <c r="DQ14" s="362"/>
      <c r="DR14" s="363">
        <f t="shared" si="22"/>
        <v>0</v>
      </c>
    </row>
    <row r="15" spans="1:127" x14ac:dyDescent="0.2">
      <c r="A15" s="722"/>
      <c r="B15" s="747"/>
      <c r="C15" s="614"/>
      <c r="M15" s="392" t="s">
        <v>363</v>
      </c>
      <c r="N15" s="538" t="s">
        <v>144</v>
      </c>
      <c r="O15" s="393">
        <f t="shared" si="23"/>
        <v>0</v>
      </c>
      <c r="P15" s="394">
        <v>0</v>
      </c>
      <c r="Q15" s="395" t="s">
        <v>141</v>
      </c>
      <c r="R15" s="396">
        <f t="shared" si="24"/>
        <v>0</v>
      </c>
      <c r="S15" s="397"/>
      <c r="T15" s="398" t="s">
        <v>142</v>
      </c>
      <c r="U15" s="399"/>
      <c r="V15" s="400">
        <f t="shared" si="2"/>
        <v>0</v>
      </c>
      <c r="W15" s="392" t="s">
        <v>363</v>
      </c>
      <c r="X15" s="559" t="s">
        <v>144</v>
      </c>
      <c r="Y15" s="78">
        <f t="shared" si="25"/>
        <v>0</v>
      </c>
      <c r="Z15" s="401">
        <v>2</v>
      </c>
      <c r="AA15" s="86" t="s">
        <v>141</v>
      </c>
      <c r="AB15" s="85">
        <f t="shared" si="3"/>
        <v>0</v>
      </c>
      <c r="AC15" s="81">
        <v>0.27083333333333331</v>
      </c>
      <c r="AD15" s="82" t="s">
        <v>360</v>
      </c>
      <c r="AE15" s="83">
        <v>0.72916666666666663</v>
      </c>
      <c r="AF15" s="90">
        <f t="shared" si="4"/>
        <v>0.45833333333333331</v>
      </c>
      <c r="AG15" s="392" t="s">
        <v>363</v>
      </c>
      <c r="AH15" s="559" t="s">
        <v>144</v>
      </c>
      <c r="AI15" s="78">
        <f t="shared" si="26"/>
        <v>0</v>
      </c>
      <c r="AJ15" s="402">
        <v>2</v>
      </c>
      <c r="AK15" s="86" t="s">
        <v>141</v>
      </c>
      <c r="AL15" s="85">
        <f t="shared" si="5"/>
        <v>0</v>
      </c>
      <c r="AM15" s="81">
        <v>0.27083333333333331</v>
      </c>
      <c r="AN15" s="82" t="s">
        <v>360</v>
      </c>
      <c r="AO15" s="83">
        <v>0.72916666666666663</v>
      </c>
      <c r="AP15" s="90">
        <f t="shared" si="6"/>
        <v>0.45833333333333331</v>
      </c>
      <c r="AQ15" s="392" t="s">
        <v>363</v>
      </c>
      <c r="AR15" s="559" t="s">
        <v>144</v>
      </c>
      <c r="AS15" s="78">
        <f t="shared" si="27"/>
        <v>0</v>
      </c>
      <c r="AT15" s="402">
        <v>2</v>
      </c>
      <c r="AU15" s="86" t="s">
        <v>141</v>
      </c>
      <c r="AV15" s="85">
        <f t="shared" si="7"/>
        <v>0</v>
      </c>
      <c r="AW15" s="81">
        <v>0.27083333333333331</v>
      </c>
      <c r="AX15" s="82" t="s">
        <v>360</v>
      </c>
      <c r="AY15" s="83">
        <v>0.75</v>
      </c>
      <c r="AZ15" s="90">
        <f t="shared" si="8"/>
        <v>0.47916666666666669</v>
      </c>
      <c r="BA15" s="392" t="s">
        <v>363</v>
      </c>
      <c r="BB15" s="559" t="s">
        <v>144</v>
      </c>
      <c r="BC15" s="78">
        <f t="shared" si="28"/>
        <v>0</v>
      </c>
      <c r="BD15" s="402">
        <v>2</v>
      </c>
      <c r="BE15" s="86" t="s">
        <v>141</v>
      </c>
      <c r="BF15" s="85">
        <f t="shared" si="9"/>
        <v>0</v>
      </c>
      <c r="BG15" s="81">
        <v>0.27083333333333331</v>
      </c>
      <c r="BH15" s="82" t="s">
        <v>360</v>
      </c>
      <c r="BI15" s="83">
        <v>0.6875</v>
      </c>
      <c r="BJ15" s="90">
        <f t="shared" si="10"/>
        <v>0.41666666666666669</v>
      </c>
      <c r="BK15" s="392" t="s">
        <v>363</v>
      </c>
      <c r="BL15" s="544" t="s">
        <v>144</v>
      </c>
      <c r="BM15" s="364">
        <f t="shared" si="29"/>
        <v>0</v>
      </c>
      <c r="BN15" s="403">
        <v>0</v>
      </c>
      <c r="BO15" s="395" t="s">
        <v>141</v>
      </c>
      <c r="BP15" s="396">
        <f t="shared" si="11"/>
        <v>0</v>
      </c>
      <c r="BQ15" s="397"/>
      <c r="BR15" s="398" t="s">
        <v>142</v>
      </c>
      <c r="BS15" s="399"/>
      <c r="BT15" s="400">
        <f t="shared" si="12"/>
        <v>0</v>
      </c>
      <c r="BU15" s="392" t="s">
        <v>363</v>
      </c>
      <c r="BV15" s="544" t="s">
        <v>144</v>
      </c>
      <c r="BW15" s="364">
        <f t="shared" si="30"/>
        <v>0</v>
      </c>
      <c r="BX15" s="403">
        <v>0</v>
      </c>
      <c r="BY15" s="395" t="s">
        <v>141</v>
      </c>
      <c r="BZ15" s="396">
        <f t="shared" si="13"/>
        <v>0</v>
      </c>
      <c r="CA15" s="397"/>
      <c r="CB15" s="398" t="s">
        <v>142</v>
      </c>
      <c r="CC15" s="399"/>
      <c r="CD15" s="400">
        <f t="shared" si="14"/>
        <v>0</v>
      </c>
      <c r="CE15" s="392" t="s">
        <v>363</v>
      </c>
      <c r="CF15" s="544" t="s">
        <v>144</v>
      </c>
      <c r="CG15" s="364">
        <f t="shared" si="31"/>
        <v>0</v>
      </c>
      <c r="CH15" s="403">
        <v>0</v>
      </c>
      <c r="CI15" s="395" t="s">
        <v>141</v>
      </c>
      <c r="CJ15" s="396">
        <f t="shared" si="15"/>
        <v>0</v>
      </c>
      <c r="CK15" s="397"/>
      <c r="CL15" s="398" t="s">
        <v>142</v>
      </c>
      <c r="CM15" s="399"/>
      <c r="CN15" s="400">
        <f t="shared" si="16"/>
        <v>0</v>
      </c>
      <c r="CO15" s="392" t="s">
        <v>363</v>
      </c>
      <c r="CP15" s="544" t="s">
        <v>144</v>
      </c>
      <c r="CQ15" s="364">
        <f t="shared" si="32"/>
        <v>0</v>
      </c>
      <c r="CR15" s="403">
        <v>0</v>
      </c>
      <c r="CS15" s="395" t="s">
        <v>141</v>
      </c>
      <c r="CT15" s="396">
        <f t="shared" si="17"/>
        <v>0</v>
      </c>
      <c r="CU15" s="397"/>
      <c r="CV15" s="398" t="s">
        <v>142</v>
      </c>
      <c r="CW15" s="399"/>
      <c r="CX15" s="400">
        <f t="shared" si="18"/>
        <v>0</v>
      </c>
      <c r="CY15" s="392" t="s">
        <v>363</v>
      </c>
      <c r="CZ15" s="544" t="s">
        <v>144</v>
      </c>
      <c r="DA15" s="364">
        <f t="shared" si="33"/>
        <v>0</v>
      </c>
      <c r="DB15" s="403">
        <v>0</v>
      </c>
      <c r="DC15" s="395" t="s">
        <v>141</v>
      </c>
      <c r="DD15" s="396">
        <f t="shared" si="19"/>
        <v>0</v>
      </c>
      <c r="DE15" s="397"/>
      <c r="DF15" s="398" t="s">
        <v>142</v>
      </c>
      <c r="DG15" s="399"/>
      <c r="DH15" s="400">
        <f t="shared" si="20"/>
        <v>0</v>
      </c>
      <c r="DI15" s="392" t="s">
        <v>363</v>
      </c>
      <c r="DJ15" s="544" t="s">
        <v>144</v>
      </c>
      <c r="DK15" s="364">
        <f t="shared" si="34"/>
        <v>0</v>
      </c>
      <c r="DL15" s="403">
        <v>0</v>
      </c>
      <c r="DM15" s="395" t="s">
        <v>141</v>
      </c>
      <c r="DN15" s="396">
        <f t="shared" si="21"/>
        <v>0</v>
      </c>
      <c r="DO15" s="397"/>
      <c r="DP15" s="398" t="s">
        <v>142</v>
      </c>
      <c r="DQ15" s="399"/>
      <c r="DR15" s="400">
        <f t="shared" si="22"/>
        <v>0</v>
      </c>
    </row>
    <row r="16" spans="1:127" x14ac:dyDescent="0.2">
      <c r="A16" s="722"/>
      <c r="B16" s="747"/>
      <c r="C16" s="614"/>
      <c r="M16" s="404" t="s">
        <v>363</v>
      </c>
      <c r="N16" s="539" t="s">
        <v>145</v>
      </c>
      <c r="O16" s="407">
        <f t="shared" si="23"/>
        <v>0</v>
      </c>
      <c r="P16" s="374">
        <v>0</v>
      </c>
      <c r="Q16" s="375" t="s">
        <v>141</v>
      </c>
      <c r="R16" s="373">
        <f t="shared" si="24"/>
        <v>0</v>
      </c>
      <c r="S16" s="376"/>
      <c r="T16" s="377" t="s">
        <v>142</v>
      </c>
      <c r="U16" s="378"/>
      <c r="V16" s="379">
        <f t="shared" si="2"/>
        <v>0</v>
      </c>
      <c r="W16" s="404" t="s">
        <v>363</v>
      </c>
      <c r="X16" s="562" t="s">
        <v>145</v>
      </c>
      <c r="Y16" s="98">
        <f t="shared" si="25"/>
        <v>0</v>
      </c>
      <c r="Z16" s="408">
        <v>2</v>
      </c>
      <c r="AA16" s="99" t="s">
        <v>141</v>
      </c>
      <c r="AB16" s="98">
        <f t="shared" si="3"/>
        <v>0</v>
      </c>
      <c r="AC16" s="100">
        <v>0.27083333333333331</v>
      </c>
      <c r="AD16" s="101" t="s">
        <v>360</v>
      </c>
      <c r="AE16" s="102">
        <v>0.72916666666666663</v>
      </c>
      <c r="AF16" s="103">
        <f t="shared" si="4"/>
        <v>0.45833333333333331</v>
      </c>
      <c r="AG16" s="404" t="s">
        <v>363</v>
      </c>
      <c r="AH16" s="562" t="s">
        <v>145</v>
      </c>
      <c r="AI16" s="98">
        <f t="shared" si="26"/>
        <v>0</v>
      </c>
      <c r="AJ16" s="409">
        <v>3</v>
      </c>
      <c r="AK16" s="99" t="s">
        <v>141</v>
      </c>
      <c r="AL16" s="98">
        <f t="shared" si="5"/>
        <v>0</v>
      </c>
      <c r="AM16" s="100">
        <v>0.27083333333333331</v>
      </c>
      <c r="AN16" s="101" t="s">
        <v>360</v>
      </c>
      <c r="AO16" s="102">
        <v>0.72916666666666663</v>
      </c>
      <c r="AP16" s="103">
        <f t="shared" si="6"/>
        <v>0.45833333333333331</v>
      </c>
      <c r="AQ16" s="404" t="s">
        <v>363</v>
      </c>
      <c r="AR16" s="562" t="s">
        <v>145</v>
      </c>
      <c r="AS16" s="98">
        <f t="shared" si="27"/>
        <v>0</v>
      </c>
      <c r="AT16" s="409">
        <v>3</v>
      </c>
      <c r="AU16" s="99" t="s">
        <v>141</v>
      </c>
      <c r="AV16" s="98">
        <f t="shared" si="7"/>
        <v>0</v>
      </c>
      <c r="AW16" s="100">
        <v>0.27083333333333331</v>
      </c>
      <c r="AX16" s="101" t="s">
        <v>360</v>
      </c>
      <c r="AY16" s="102">
        <v>0.75</v>
      </c>
      <c r="AZ16" s="103">
        <f t="shared" si="8"/>
        <v>0.47916666666666669</v>
      </c>
      <c r="BA16" s="404" t="s">
        <v>363</v>
      </c>
      <c r="BB16" s="562" t="s">
        <v>145</v>
      </c>
      <c r="BC16" s="98">
        <f t="shared" si="28"/>
        <v>0</v>
      </c>
      <c r="BD16" s="409">
        <v>3</v>
      </c>
      <c r="BE16" s="99" t="s">
        <v>141</v>
      </c>
      <c r="BF16" s="98">
        <f t="shared" si="9"/>
        <v>0</v>
      </c>
      <c r="BG16" s="100">
        <v>0.27083333333333331</v>
      </c>
      <c r="BH16" s="101" t="s">
        <v>360</v>
      </c>
      <c r="BI16" s="102">
        <v>0.6875</v>
      </c>
      <c r="BJ16" s="103">
        <f t="shared" si="10"/>
        <v>0.41666666666666669</v>
      </c>
      <c r="BK16" s="404" t="s">
        <v>363</v>
      </c>
      <c r="BL16" s="545" t="s">
        <v>145</v>
      </c>
      <c r="BM16" s="373">
        <f t="shared" si="29"/>
        <v>0</v>
      </c>
      <c r="BN16" s="410">
        <v>0</v>
      </c>
      <c r="BO16" s="375" t="s">
        <v>141</v>
      </c>
      <c r="BP16" s="373">
        <f t="shared" si="11"/>
        <v>0</v>
      </c>
      <c r="BQ16" s="376"/>
      <c r="BR16" s="377" t="s">
        <v>142</v>
      </c>
      <c r="BS16" s="378"/>
      <c r="BT16" s="379">
        <f t="shared" si="12"/>
        <v>0</v>
      </c>
      <c r="BU16" s="404" t="s">
        <v>363</v>
      </c>
      <c r="BV16" s="545" t="s">
        <v>145</v>
      </c>
      <c r="BW16" s="373">
        <f t="shared" si="30"/>
        <v>0</v>
      </c>
      <c r="BX16" s="410">
        <v>0</v>
      </c>
      <c r="BY16" s="375" t="s">
        <v>141</v>
      </c>
      <c r="BZ16" s="373">
        <f t="shared" si="13"/>
        <v>0</v>
      </c>
      <c r="CA16" s="376"/>
      <c r="CB16" s="377" t="s">
        <v>142</v>
      </c>
      <c r="CC16" s="378"/>
      <c r="CD16" s="379">
        <f t="shared" si="14"/>
        <v>0</v>
      </c>
      <c r="CE16" s="404" t="s">
        <v>363</v>
      </c>
      <c r="CF16" s="545" t="s">
        <v>145</v>
      </c>
      <c r="CG16" s="373">
        <f t="shared" si="31"/>
        <v>0</v>
      </c>
      <c r="CH16" s="410">
        <v>0</v>
      </c>
      <c r="CI16" s="375" t="s">
        <v>141</v>
      </c>
      <c r="CJ16" s="373">
        <f t="shared" si="15"/>
        <v>0</v>
      </c>
      <c r="CK16" s="376"/>
      <c r="CL16" s="377" t="s">
        <v>142</v>
      </c>
      <c r="CM16" s="378"/>
      <c r="CN16" s="379">
        <f t="shared" si="16"/>
        <v>0</v>
      </c>
      <c r="CO16" s="404" t="s">
        <v>363</v>
      </c>
      <c r="CP16" s="545" t="s">
        <v>145</v>
      </c>
      <c r="CQ16" s="373">
        <f t="shared" si="32"/>
        <v>0</v>
      </c>
      <c r="CR16" s="410">
        <v>0</v>
      </c>
      <c r="CS16" s="375" t="s">
        <v>141</v>
      </c>
      <c r="CT16" s="373">
        <f t="shared" si="17"/>
        <v>0</v>
      </c>
      <c r="CU16" s="376"/>
      <c r="CV16" s="377" t="s">
        <v>142</v>
      </c>
      <c r="CW16" s="378"/>
      <c r="CX16" s="379">
        <f t="shared" si="18"/>
        <v>0</v>
      </c>
      <c r="CY16" s="404" t="s">
        <v>363</v>
      </c>
      <c r="CZ16" s="545" t="s">
        <v>145</v>
      </c>
      <c r="DA16" s="373">
        <f t="shared" si="33"/>
        <v>0</v>
      </c>
      <c r="DB16" s="410">
        <v>0</v>
      </c>
      <c r="DC16" s="375" t="s">
        <v>141</v>
      </c>
      <c r="DD16" s="373">
        <f t="shared" si="19"/>
        <v>0</v>
      </c>
      <c r="DE16" s="376"/>
      <c r="DF16" s="377" t="s">
        <v>142</v>
      </c>
      <c r="DG16" s="378"/>
      <c r="DH16" s="379">
        <f t="shared" si="20"/>
        <v>0</v>
      </c>
      <c r="DI16" s="404" t="s">
        <v>363</v>
      </c>
      <c r="DJ16" s="545" t="s">
        <v>145</v>
      </c>
      <c r="DK16" s="373">
        <f t="shared" si="34"/>
        <v>0</v>
      </c>
      <c r="DL16" s="410">
        <v>0</v>
      </c>
      <c r="DM16" s="375" t="s">
        <v>141</v>
      </c>
      <c r="DN16" s="373">
        <f t="shared" si="21"/>
        <v>0</v>
      </c>
      <c r="DO16" s="376"/>
      <c r="DP16" s="377" t="s">
        <v>142</v>
      </c>
      <c r="DQ16" s="378"/>
      <c r="DR16" s="379">
        <f t="shared" si="22"/>
        <v>0</v>
      </c>
    </row>
    <row r="17" spans="1:122" x14ac:dyDescent="0.2">
      <c r="A17" s="722"/>
      <c r="B17" s="747"/>
      <c r="C17" s="614"/>
      <c r="M17" s="380" t="s">
        <v>364</v>
      </c>
      <c r="N17" s="537" t="s">
        <v>466</v>
      </c>
      <c r="O17" s="381">
        <f t="shared" si="23"/>
        <v>0</v>
      </c>
      <c r="P17" s="382">
        <v>0</v>
      </c>
      <c r="Q17" s="383" t="s">
        <v>141</v>
      </c>
      <c r="R17" s="384">
        <f t="shared" si="24"/>
        <v>0</v>
      </c>
      <c r="S17" s="385"/>
      <c r="T17" s="386" t="s">
        <v>142</v>
      </c>
      <c r="U17" s="387"/>
      <c r="V17" s="388">
        <f t="shared" si="2"/>
        <v>0</v>
      </c>
      <c r="W17" s="380" t="s">
        <v>364</v>
      </c>
      <c r="X17" s="543" t="s">
        <v>466</v>
      </c>
      <c r="Y17" s="357">
        <f t="shared" si="25"/>
        <v>0</v>
      </c>
      <c r="Z17" s="462">
        <v>0</v>
      </c>
      <c r="AA17" s="359" t="s">
        <v>141</v>
      </c>
      <c r="AB17" s="384">
        <f t="shared" si="3"/>
        <v>0</v>
      </c>
      <c r="AC17" s="360"/>
      <c r="AD17" s="361" t="s">
        <v>142</v>
      </c>
      <c r="AE17" s="362"/>
      <c r="AF17" s="363">
        <f t="shared" si="4"/>
        <v>0</v>
      </c>
      <c r="AG17" s="380" t="s">
        <v>364</v>
      </c>
      <c r="AH17" s="543" t="s">
        <v>466</v>
      </c>
      <c r="AI17" s="357">
        <f t="shared" si="26"/>
        <v>0</v>
      </c>
      <c r="AJ17" s="462">
        <v>0</v>
      </c>
      <c r="AK17" s="359" t="s">
        <v>141</v>
      </c>
      <c r="AL17" s="384">
        <f t="shared" si="5"/>
        <v>0</v>
      </c>
      <c r="AM17" s="360"/>
      <c r="AN17" s="361" t="s">
        <v>142</v>
      </c>
      <c r="AO17" s="362"/>
      <c r="AP17" s="363">
        <f t="shared" si="6"/>
        <v>0</v>
      </c>
      <c r="AQ17" s="380" t="s">
        <v>364</v>
      </c>
      <c r="AR17" s="543" t="s">
        <v>466</v>
      </c>
      <c r="AS17" s="357">
        <f t="shared" si="27"/>
        <v>0</v>
      </c>
      <c r="AT17" s="462">
        <v>0</v>
      </c>
      <c r="AU17" s="359" t="s">
        <v>141</v>
      </c>
      <c r="AV17" s="384">
        <f t="shared" si="7"/>
        <v>0</v>
      </c>
      <c r="AW17" s="360"/>
      <c r="AX17" s="361" t="s">
        <v>142</v>
      </c>
      <c r="AY17" s="362"/>
      <c r="AZ17" s="363">
        <f t="shared" si="8"/>
        <v>0</v>
      </c>
      <c r="BA17" s="380" t="s">
        <v>364</v>
      </c>
      <c r="BB17" s="543" t="s">
        <v>466</v>
      </c>
      <c r="BC17" s="357">
        <f t="shared" si="28"/>
        <v>0</v>
      </c>
      <c r="BD17" s="462">
        <v>0</v>
      </c>
      <c r="BE17" s="359" t="s">
        <v>141</v>
      </c>
      <c r="BF17" s="384">
        <f t="shared" si="9"/>
        <v>0</v>
      </c>
      <c r="BG17" s="360"/>
      <c r="BH17" s="361" t="s">
        <v>142</v>
      </c>
      <c r="BI17" s="362"/>
      <c r="BJ17" s="363">
        <f t="shared" si="10"/>
        <v>0</v>
      </c>
      <c r="BK17" s="380" t="s">
        <v>364</v>
      </c>
      <c r="BL17" s="543" t="s">
        <v>466</v>
      </c>
      <c r="BM17" s="357">
        <f t="shared" si="29"/>
        <v>0</v>
      </c>
      <c r="BN17" s="391">
        <v>0</v>
      </c>
      <c r="BO17" s="359" t="s">
        <v>141</v>
      </c>
      <c r="BP17" s="384">
        <f t="shared" si="11"/>
        <v>0</v>
      </c>
      <c r="BQ17" s="360"/>
      <c r="BR17" s="361" t="s">
        <v>142</v>
      </c>
      <c r="BS17" s="362"/>
      <c r="BT17" s="363">
        <f t="shared" si="12"/>
        <v>0</v>
      </c>
      <c r="BU17" s="380" t="s">
        <v>364</v>
      </c>
      <c r="BV17" s="543" t="s">
        <v>466</v>
      </c>
      <c r="BW17" s="357">
        <f t="shared" si="30"/>
        <v>0</v>
      </c>
      <c r="BX17" s="391">
        <v>0</v>
      </c>
      <c r="BY17" s="359" t="s">
        <v>141</v>
      </c>
      <c r="BZ17" s="384">
        <f t="shared" si="13"/>
        <v>0</v>
      </c>
      <c r="CA17" s="360"/>
      <c r="CB17" s="361" t="s">
        <v>142</v>
      </c>
      <c r="CC17" s="362"/>
      <c r="CD17" s="363">
        <f t="shared" si="14"/>
        <v>0</v>
      </c>
      <c r="CE17" s="380" t="s">
        <v>364</v>
      </c>
      <c r="CF17" s="543" t="s">
        <v>466</v>
      </c>
      <c r="CG17" s="357">
        <f t="shared" si="31"/>
        <v>0</v>
      </c>
      <c r="CH17" s="391">
        <v>0</v>
      </c>
      <c r="CI17" s="359" t="s">
        <v>141</v>
      </c>
      <c r="CJ17" s="384">
        <f t="shared" si="15"/>
        <v>0</v>
      </c>
      <c r="CK17" s="360"/>
      <c r="CL17" s="361" t="s">
        <v>142</v>
      </c>
      <c r="CM17" s="362"/>
      <c r="CN17" s="363">
        <f t="shared" si="16"/>
        <v>0</v>
      </c>
      <c r="CO17" s="380" t="s">
        <v>364</v>
      </c>
      <c r="CP17" s="543" t="s">
        <v>466</v>
      </c>
      <c r="CQ17" s="357">
        <f t="shared" si="32"/>
        <v>0</v>
      </c>
      <c r="CR17" s="391">
        <v>0</v>
      </c>
      <c r="CS17" s="359" t="s">
        <v>141</v>
      </c>
      <c r="CT17" s="384">
        <f t="shared" si="17"/>
        <v>0</v>
      </c>
      <c r="CU17" s="360"/>
      <c r="CV17" s="361" t="s">
        <v>142</v>
      </c>
      <c r="CW17" s="362"/>
      <c r="CX17" s="363">
        <f t="shared" si="18"/>
        <v>0</v>
      </c>
      <c r="CY17" s="380" t="s">
        <v>364</v>
      </c>
      <c r="CZ17" s="543" t="s">
        <v>466</v>
      </c>
      <c r="DA17" s="357">
        <f t="shared" si="33"/>
        <v>0</v>
      </c>
      <c r="DB17" s="391">
        <v>0</v>
      </c>
      <c r="DC17" s="359" t="s">
        <v>141</v>
      </c>
      <c r="DD17" s="384">
        <f t="shared" si="19"/>
        <v>0</v>
      </c>
      <c r="DE17" s="360"/>
      <c r="DF17" s="361" t="s">
        <v>142</v>
      </c>
      <c r="DG17" s="362"/>
      <c r="DH17" s="363">
        <f t="shared" si="20"/>
        <v>0</v>
      </c>
      <c r="DI17" s="380" t="s">
        <v>364</v>
      </c>
      <c r="DJ17" s="543" t="s">
        <v>466</v>
      </c>
      <c r="DK17" s="357">
        <f t="shared" si="34"/>
        <v>0</v>
      </c>
      <c r="DL17" s="391">
        <v>0</v>
      </c>
      <c r="DM17" s="359" t="s">
        <v>141</v>
      </c>
      <c r="DN17" s="384">
        <f t="shared" si="21"/>
        <v>0</v>
      </c>
      <c r="DO17" s="360"/>
      <c r="DP17" s="361" t="s">
        <v>142</v>
      </c>
      <c r="DQ17" s="362"/>
      <c r="DR17" s="363">
        <f t="shared" si="22"/>
        <v>0</v>
      </c>
    </row>
    <row r="18" spans="1:122" x14ac:dyDescent="0.2">
      <c r="A18" s="722"/>
      <c r="B18" s="747"/>
      <c r="C18" s="614"/>
      <c r="M18" s="392" t="s">
        <v>364</v>
      </c>
      <c r="N18" s="538" t="s">
        <v>144</v>
      </c>
      <c r="O18" s="393">
        <f t="shared" si="23"/>
        <v>0</v>
      </c>
      <c r="P18" s="394">
        <v>0</v>
      </c>
      <c r="Q18" s="395" t="s">
        <v>141</v>
      </c>
      <c r="R18" s="396">
        <f t="shared" si="24"/>
        <v>0</v>
      </c>
      <c r="S18" s="397"/>
      <c r="T18" s="398" t="s">
        <v>142</v>
      </c>
      <c r="U18" s="399"/>
      <c r="V18" s="400">
        <f t="shared" si="2"/>
        <v>0</v>
      </c>
      <c r="W18" s="392" t="s">
        <v>364</v>
      </c>
      <c r="X18" s="559" t="s">
        <v>144</v>
      </c>
      <c r="Y18" s="78">
        <f t="shared" si="25"/>
        <v>0</v>
      </c>
      <c r="Z18" s="401">
        <v>1</v>
      </c>
      <c r="AA18" s="80" t="s">
        <v>141</v>
      </c>
      <c r="AB18" s="85">
        <f t="shared" si="3"/>
        <v>0</v>
      </c>
      <c r="AC18" s="81">
        <v>0.33333333333333331</v>
      </c>
      <c r="AD18" s="82" t="s">
        <v>360</v>
      </c>
      <c r="AE18" s="83">
        <v>0.72916666666666663</v>
      </c>
      <c r="AF18" s="84">
        <f t="shared" si="4"/>
        <v>0.39583333333333331</v>
      </c>
      <c r="AG18" s="392" t="s">
        <v>364</v>
      </c>
      <c r="AH18" s="559" t="s">
        <v>144</v>
      </c>
      <c r="AI18" s="78">
        <f t="shared" si="26"/>
        <v>0</v>
      </c>
      <c r="AJ18" s="402">
        <v>1</v>
      </c>
      <c r="AK18" s="80" t="s">
        <v>141</v>
      </c>
      <c r="AL18" s="85">
        <f t="shared" si="5"/>
        <v>0</v>
      </c>
      <c r="AM18" s="81">
        <v>0.33333333333333331</v>
      </c>
      <c r="AN18" s="82" t="s">
        <v>360</v>
      </c>
      <c r="AO18" s="83">
        <v>0.72916666666666663</v>
      </c>
      <c r="AP18" s="84">
        <f t="shared" si="6"/>
        <v>0.39583333333333331</v>
      </c>
      <c r="AQ18" s="392" t="s">
        <v>364</v>
      </c>
      <c r="AR18" s="559" t="s">
        <v>144</v>
      </c>
      <c r="AS18" s="78">
        <f t="shared" si="27"/>
        <v>0</v>
      </c>
      <c r="AT18" s="402">
        <v>1</v>
      </c>
      <c r="AU18" s="80" t="s">
        <v>141</v>
      </c>
      <c r="AV18" s="85">
        <f t="shared" si="7"/>
        <v>0</v>
      </c>
      <c r="AW18" s="81">
        <v>0.33333333333333331</v>
      </c>
      <c r="AX18" s="82" t="s">
        <v>360</v>
      </c>
      <c r="AY18" s="83">
        <v>0.75</v>
      </c>
      <c r="AZ18" s="84">
        <f t="shared" si="8"/>
        <v>0.41666666666666669</v>
      </c>
      <c r="BA18" s="392" t="s">
        <v>364</v>
      </c>
      <c r="BB18" s="559" t="s">
        <v>144</v>
      </c>
      <c r="BC18" s="78">
        <f t="shared" si="28"/>
        <v>0</v>
      </c>
      <c r="BD18" s="402">
        <v>1</v>
      </c>
      <c r="BE18" s="80" t="s">
        <v>141</v>
      </c>
      <c r="BF18" s="85">
        <f t="shared" si="9"/>
        <v>0</v>
      </c>
      <c r="BG18" s="81">
        <v>0.33333333333333331</v>
      </c>
      <c r="BH18" s="82" t="s">
        <v>360</v>
      </c>
      <c r="BI18" s="83">
        <v>0.6875</v>
      </c>
      <c r="BJ18" s="84">
        <f t="shared" si="10"/>
        <v>0.35416666666666669</v>
      </c>
      <c r="BK18" s="392" t="s">
        <v>364</v>
      </c>
      <c r="BL18" s="544" t="s">
        <v>144</v>
      </c>
      <c r="BM18" s="364">
        <f t="shared" si="29"/>
        <v>0</v>
      </c>
      <c r="BN18" s="403">
        <v>0</v>
      </c>
      <c r="BO18" s="366" t="s">
        <v>141</v>
      </c>
      <c r="BP18" s="396">
        <f t="shared" si="11"/>
        <v>0</v>
      </c>
      <c r="BQ18" s="367"/>
      <c r="BR18" s="368" t="s">
        <v>142</v>
      </c>
      <c r="BS18" s="369"/>
      <c r="BT18" s="370">
        <f t="shared" si="12"/>
        <v>0</v>
      </c>
      <c r="BU18" s="392" t="s">
        <v>364</v>
      </c>
      <c r="BV18" s="544" t="s">
        <v>144</v>
      </c>
      <c r="BW18" s="364">
        <f t="shared" si="30"/>
        <v>0</v>
      </c>
      <c r="BX18" s="403">
        <v>0</v>
      </c>
      <c r="BY18" s="366" t="s">
        <v>141</v>
      </c>
      <c r="BZ18" s="396">
        <f t="shared" si="13"/>
        <v>0</v>
      </c>
      <c r="CA18" s="367"/>
      <c r="CB18" s="368" t="s">
        <v>142</v>
      </c>
      <c r="CC18" s="369"/>
      <c r="CD18" s="370">
        <f t="shared" si="14"/>
        <v>0</v>
      </c>
      <c r="CE18" s="392" t="s">
        <v>364</v>
      </c>
      <c r="CF18" s="544" t="s">
        <v>144</v>
      </c>
      <c r="CG18" s="364">
        <f t="shared" si="31"/>
        <v>0</v>
      </c>
      <c r="CH18" s="403">
        <v>0</v>
      </c>
      <c r="CI18" s="366" t="s">
        <v>141</v>
      </c>
      <c r="CJ18" s="396">
        <f t="shared" si="15"/>
        <v>0</v>
      </c>
      <c r="CK18" s="367"/>
      <c r="CL18" s="368" t="s">
        <v>142</v>
      </c>
      <c r="CM18" s="369"/>
      <c r="CN18" s="370">
        <f t="shared" si="16"/>
        <v>0</v>
      </c>
      <c r="CO18" s="392" t="s">
        <v>364</v>
      </c>
      <c r="CP18" s="544" t="s">
        <v>144</v>
      </c>
      <c r="CQ18" s="364">
        <f t="shared" si="32"/>
        <v>0</v>
      </c>
      <c r="CR18" s="403">
        <v>0</v>
      </c>
      <c r="CS18" s="366" t="s">
        <v>141</v>
      </c>
      <c r="CT18" s="396">
        <f t="shared" si="17"/>
        <v>0</v>
      </c>
      <c r="CU18" s="367"/>
      <c r="CV18" s="368" t="s">
        <v>142</v>
      </c>
      <c r="CW18" s="369"/>
      <c r="CX18" s="370">
        <f t="shared" si="18"/>
        <v>0</v>
      </c>
      <c r="CY18" s="392" t="s">
        <v>364</v>
      </c>
      <c r="CZ18" s="544" t="s">
        <v>144</v>
      </c>
      <c r="DA18" s="364">
        <f t="shared" si="33"/>
        <v>0</v>
      </c>
      <c r="DB18" s="403">
        <v>0</v>
      </c>
      <c r="DC18" s="366" t="s">
        <v>141</v>
      </c>
      <c r="DD18" s="396">
        <f t="shared" si="19"/>
        <v>0</v>
      </c>
      <c r="DE18" s="367"/>
      <c r="DF18" s="368" t="s">
        <v>142</v>
      </c>
      <c r="DG18" s="369"/>
      <c r="DH18" s="370">
        <f t="shared" si="20"/>
        <v>0</v>
      </c>
      <c r="DI18" s="392" t="s">
        <v>364</v>
      </c>
      <c r="DJ18" s="544" t="s">
        <v>144</v>
      </c>
      <c r="DK18" s="364">
        <f t="shared" si="34"/>
        <v>0</v>
      </c>
      <c r="DL18" s="403">
        <v>0</v>
      </c>
      <c r="DM18" s="366" t="s">
        <v>141</v>
      </c>
      <c r="DN18" s="396">
        <f t="shared" si="21"/>
        <v>0</v>
      </c>
      <c r="DO18" s="367"/>
      <c r="DP18" s="368" t="s">
        <v>142</v>
      </c>
      <c r="DQ18" s="369"/>
      <c r="DR18" s="370">
        <f t="shared" si="22"/>
        <v>0</v>
      </c>
    </row>
    <row r="19" spans="1:122" x14ac:dyDescent="0.2">
      <c r="A19" s="722"/>
      <c r="B19" s="747"/>
      <c r="C19" s="614"/>
      <c r="M19" s="404" t="s">
        <v>364</v>
      </c>
      <c r="N19" s="539" t="s">
        <v>145</v>
      </c>
      <c r="O19" s="407">
        <f t="shared" si="23"/>
        <v>0</v>
      </c>
      <c r="P19" s="374">
        <v>0</v>
      </c>
      <c r="Q19" s="375" t="s">
        <v>141</v>
      </c>
      <c r="R19" s="373">
        <f t="shared" si="24"/>
        <v>0</v>
      </c>
      <c r="S19" s="376"/>
      <c r="T19" s="377" t="s">
        <v>142</v>
      </c>
      <c r="U19" s="378"/>
      <c r="V19" s="379">
        <f t="shared" si="2"/>
        <v>0</v>
      </c>
      <c r="W19" s="404" t="s">
        <v>364</v>
      </c>
      <c r="X19" s="562" t="s">
        <v>145</v>
      </c>
      <c r="Y19" s="98">
        <f t="shared" si="25"/>
        <v>0</v>
      </c>
      <c r="Z19" s="408">
        <v>1</v>
      </c>
      <c r="AA19" s="99" t="s">
        <v>141</v>
      </c>
      <c r="AB19" s="98">
        <f t="shared" si="3"/>
        <v>0</v>
      </c>
      <c r="AC19" s="100">
        <v>0.33333333333333331</v>
      </c>
      <c r="AD19" s="101" t="s">
        <v>360</v>
      </c>
      <c r="AE19" s="102">
        <v>0.72916666666666663</v>
      </c>
      <c r="AF19" s="103">
        <f t="shared" si="4"/>
        <v>0.39583333333333331</v>
      </c>
      <c r="AG19" s="404" t="s">
        <v>364</v>
      </c>
      <c r="AH19" s="562" t="s">
        <v>145</v>
      </c>
      <c r="AI19" s="98">
        <f t="shared" si="26"/>
        <v>0</v>
      </c>
      <c r="AJ19" s="409">
        <v>1</v>
      </c>
      <c r="AK19" s="99" t="s">
        <v>141</v>
      </c>
      <c r="AL19" s="98">
        <f t="shared" si="5"/>
        <v>0</v>
      </c>
      <c r="AM19" s="100">
        <v>0.33333333333333331</v>
      </c>
      <c r="AN19" s="101" t="s">
        <v>360</v>
      </c>
      <c r="AO19" s="102">
        <v>0.72916666666666663</v>
      </c>
      <c r="AP19" s="103">
        <f t="shared" si="6"/>
        <v>0.39583333333333331</v>
      </c>
      <c r="AQ19" s="404" t="s">
        <v>364</v>
      </c>
      <c r="AR19" s="562" t="s">
        <v>145</v>
      </c>
      <c r="AS19" s="98">
        <f t="shared" si="27"/>
        <v>0</v>
      </c>
      <c r="AT19" s="409">
        <v>1</v>
      </c>
      <c r="AU19" s="99" t="s">
        <v>141</v>
      </c>
      <c r="AV19" s="98">
        <f t="shared" si="7"/>
        <v>0</v>
      </c>
      <c r="AW19" s="100">
        <v>0.33333333333333331</v>
      </c>
      <c r="AX19" s="101" t="s">
        <v>360</v>
      </c>
      <c r="AY19" s="102">
        <v>0.75</v>
      </c>
      <c r="AZ19" s="103">
        <f t="shared" si="8"/>
        <v>0.41666666666666669</v>
      </c>
      <c r="BA19" s="404" t="s">
        <v>364</v>
      </c>
      <c r="BB19" s="562" t="s">
        <v>145</v>
      </c>
      <c r="BC19" s="98">
        <f t="shared" si="28"/>
        <v>0</v>
      </c>
      <c r="BD19" s="409">
        <v>1</v>
      </c>
      <c r="BE19" s="99" t="s">
        <v>141</v>
      </c>
      <c r="BF19" s="98">
        <f t="shared" si="9"/>
        <v>0</v>
      </c>
      <c r="BG19" s="100">
        <v>0.33333333333333331</v>
      </c>
      <c r="BH19" s="101" t="s">
        <v>360</v>
      </c>
      <c r="BI19" s="102">
        <v>0.6875</v>
      </c>
      <c r="BJ19" s="103">
        <f t="shared" si="10"/>
        <v>0.35416666666666669</v>
      </c>
      <c r="BK19" s="404" t="s">
        <v>364</v>
      </c>
      <c r="BL19" s="545" t="s">
        <v>145</v>
      </c>
      <c r="BM19" s="373">
        <f t="shared" si="29"/>
        <v>0</v>
      </c>
      <c r="BN19" s="410">
        <v>0</v>
      </c>
      <c r="BO19" s="375" t="s">
        <v>141</v>
      </c>
      <c r="BP19" s="373">
        <f t="shared" si="11"/>
        <v>0</v>
      </c>
      <c r="BQ19" s="376"/>
      <c r="BR19" s="377" t="s">
        <v>142</v>
      </c>
      <c r="BS19" s="378"/>
      <c r="BT19" s="379">
        <f t="shared" si="12"/>
        <v>0</v>
      </c>
      <c r="BU19" s="404" t="s">
        <v>364</v>
      </c>
      <c r="BV19" s="545" t="s">
        <v>145</v>
      </c>
      <c r="BW19" s="373">
        <f t="shared" si="30"/>
        <v>0</v>
      </c>
      <c r="BX19" s="410">
        <v>0</v>
      </c>
      <c r="BY19" s="375" t="s">
        <v>141</v>
      </c>
      <c r="BZ19" s="373">
        <f t="shared" si="13"/>
        <v>0</v>
      </c>
      <c r="CA19" s="376"/>
      <c r="CB19" s="377" t="s">
        <v>142</v>
      </c>
      <c r="CC19" s="378"/>
      <c r="CD19" s="379">
        <f t="shared" si="14"/>
        <v>0</v>
      </c>
      <c r="CE19" s="404" t="s">
        <v>364</v>
      </c>
      <c r="CF19" s="545" t="s">
        <v>145</v>
      </c>
      <c r="CG19" s="373">
        <f t="shared" si="31"/>
        <v>0</v>
      </c>
      <c r="CH19" s="410">
        <v>0</v>
      </c>
      <c r="CI19" s="375" t="s">
        <v>141</v>
      </c>
      <c r="CJ19" s="373">
        <f t="shared" si="15"/>
        <v>0</v>
      </c>
      <c r="CK19" s="376"/>
      <c r="CL19" s="377" t="s">
        <v>142</v>
      </c>
      <c r="CM19" s="378"/>
      <c r="CN19" s="379">
        <f t="shared" si="16"/>
        <v>0</v>
      </c>
      <c r="CO19" s="404" t="s">
        <v>364</v>
      </c>
      <c r="CP19" s="545" t="s">
        <v>145</v>
      </c>
      <c r="CQ19" s="373">
        <f t="shared" si="32"/>
        <v>0</v>
      </c>
      <c r="CR19" s="410">
        <v>0</v>
      </c>
      <c r="CS19" s="375" t="s">
        <v>141</v>
      </c>
      <c r="CT19" s="373">
        <f t="shared" si="17"/>
        <v>0</v>
      </c>
      <c r="CU19" s="376"/>
      <c r="CV19" s="377" t="s">
        <v>142</v>
      </c>
      <c r="CW19" s="378"/>
      <c r="CX19" s="379">
        <f t="shared" si="18"/>
        <v>0</v>
      </c>
      <c r="CY19" s="404" t="s">
        <v>364</v>
      </c>
      <c r="CZ19" s="545" t="s">
        <v>145</v>
      </c>
      <c r="DA19" s="373">
        <f t="shared" si="33"/>
        <v>0</v>
      </c>
      <c r="DB19" s="410">
        <v>0</v>
      </c>
      <c r="DC19" s="375" t="s">
        <v>141</v>
      </c>
      <c r="DD19" s="373">
        <f t="shared" si="19"/>
        <v>0</v>
      </c>
      <c r="DE19" s="376"/>
      <c r="DF19" s="377" t="s">
        <v>142</v>
      </c>
      <c r="DG19" s="378"/>
      <c r="DH19" s="379">
        <f t="shared" si="20"/>
        <v>0</v>
      </c>
      <c r="DI19" s="404" t="s">
        <v>364</v>
      </c>
      <c r="DJ19" s="545" t="s">
        <v>145</v>
      </c>
      <c r="DK19" s="373">
        <f t="shared" si="34"/>
        <v>0</v>
      </c>
      <c r="DL19" s="410">
        <v>0</v>
      </c>
      <c r="DM19" s="375" t="s">
        <v>141</v>
      </c>
      <c r="DN19" s="373">
        <f t="shared" si="21"/>
        <v>0</v>
      </c>
      <c r="DO19" s="376"/>
      <c r="DP19" s="377" t="s">
        <v>142</v>
      </c>
      <c r="DQ19" s="378"/>
      <c r="DR19" s="379">
        <f t="shared" si="22"/>
        <v>0</v>
      </c>
    </row>
    <row r="20" spans="1:122" x14ac:dyDescent="0.2">
      <c r="A20" s="722"/>
      <c r="B20" s="747"/>
      <c r="C20" s="614"/>
      <c r="M20" s="380" t="s">
        <v>365</v>
      </c>
      <c r="N20" s="537" t="s">
        <v>466</v>
      </c>
      <c r="O20" s="381">
        <f t="shared" si="23"/>
        <v>0</v>
      </c>
      <c r="P20" s="382">
        <v>0</v>
      </c>
      <c r="Q20" s="383" t="s">
        <v>141</v>
      </c>
      <c r="R20" s="384">
        <f t="shared" si="24"/>
        <v>0</v>
      </c>
      <c r="S20" s="385"/>
      <c r="T20" s="386" t="s">
        <v>142</v>
      </c>
      <c r="U20" s="387"/>
      <c r="V20" s="388">
        <f t="shared" si="2"/>
        <v>0</v>
      </c>
      <c r="W20" s="380" t="s">
        <v>365</v>
      </c>
      <c r="X20" s="543" t="s">
        <v>466</v>
      </c>
      <c r="Y20" s="357">
        <f t="shared" si="25"/>
        <v>0</v>
      </c>
      <c r="Z20" s="462">
        <v>0</v>
      </c>
      <c r="AA20" s="359" t="s">
        <v>141</v>
      </c>
      <c r="AB20" s="384">
        <f t="shared" si="3"/>
        <v>0</v>
      </c>
      <c r="AC20" s="360"/>
      <c r="AD20" s="361" t="s">
        <v>142</v>
      </c>
      <c r="AE20" s="362"/>
      <c r="AF20" s="363">
        <f t="shared" si="4"/>
        <v>0</v>
      </c>
      <c r="AG20" s="380" t="s">
        <v>365</v>
      </c>
      <c r="AH20" s="543" t="s">
        <v>466</v>
      </c>
      <c r="AI20" s="357">
        <f t="shared" si="26"/>
        <v>0</v>
      </c>
      <c r="AJ20" s="462">
        <v>0</v>
      </c>
      <c r="AK20" s="359" t="s">
        <v>141</v>
      </c>
      <c r="AL20" s="384">
        <f t="shared" si="5"/>
        <v>0</v>
      </c>
      <c r="AM20" s="360"/>
      <c r="AN20" s="361" t="s">
        <v>142</v>
      </c>
      <c r="AO20" s="362"/>
      <c r="AP20" s="363">
        <f t="shared" si="6"/>
        <v>0</v>
      </c>
      <c r="AQ20" s="380" t="s">
        <v>365</v>
      </c>
      <c r="AR20" s="543" t="s">
        <v>466</v>
      </c>
      <c r="AS20" s="357">
        <f t="shared" si="27"/>
        <v>0</v>
      </c>
      <c r="AT20" s="462">
        <v>0</v>
      </c>
      <c r="AU20" s="359" t="s">
        <v>141</v>
      </c>
      <c r="AV20" s="384">
        <f t="shared" si="7"/>
        <v>0</v>
      </c>
      <c r="AW20" s="360"/>
      <c r="AX20" s="361" t="s">
        <v>142</v>
      </c>
      <c r="AY20" s="362"/>
      <c r="AZ20" s="363">
        <f t="shared" si="8"/>
        <v>0</v>
      </c>
      <c r="BA20" s="380" t="s">
        <v>365</v>
      </c>
      <c r="BB20" s="543" t="s">
        <v>466</v>
      </c>
      <c r="BC20" s="357">
        <f t="shared" si="28"/>
        <v>0</v>
      </c>
      <c r="BD20" s="462">
        <v>0</v>
      </c>
      <c r="BE20" s="359" t="s">
        <v>141</v>
      </c>
      <c r="BF20" s="384">
        <f t="shared" si="9"/>
        <v>0</v>
      </c>
      <c r="BG20" s="360"/>
      <c r="BH20" s="361" t="s">
        <v>142</v>
      </c>
      <c r="BI20" s="362"/>
      <c r="BJ20" s="363">
        <f t="shared" si="10"/>
        <v>0</v>
      </c>
      <c r="BK20" s="380" t="s">
        <v>365</v>
      </c>
      <c r="BL20" s="543" t="s">
        <v>466</v>
      </c>
      <c r="BM20" s="357">
        <f t="shared" si="29"/>
        <v>0</v>
      </c>
      <c r="BN20" s="391">
        <v>0</v>
      </c>
      <c r="BO20" s="359" t="s">
        <v>141</v>
      </c>
      <c r="BP20" s="384">
        <f t="shared" si="11"/>
        <v>0</v>
      </c>
      <c r="BQ20" s="360"/>
      <c r="BR20" s="361" t="s">
        <v>142</v>
      </c>
      <c r="BS20" s="362"/>
      <c r="BT20" s="363">
        <f t="shared" si="12"/>
        <v>0</v>
      </c>
      <c r="BU20" s="380" t="s">
        <v>365</v>
      </c>
      <c r="BV20" s="543" t="s">
        <v>466</v>
      </c>
      <c r="BW20" s="357">
        <f t="shared" si="30"/>
        <v>0</v>
      </c>
      <c r="BX20" s="391">
        <v>0</v>
      </c>
      <c r="BY20" s="359" t="s">
        <v>141</v>
      </c>
      <c r="BZ20" s="384">
        <f t="shared" si="13"/>
        <v>0</v>
      </c>
      <c r="CA20" s="360"/>
      <c r="CB20" s="361" t="s">
        <v>142</v>
      </c>
      <c r="CC20" s="362"/>
      <c r="CD20" s="363">
        <f t="shared" si="14"/>
        <v>0</v>
      </c>
      <c r="CE20" s="380" t="s">
        <v>365</v>
      </c>
      <c r="CF20" s="543" t="s">
        <v>466</v>
      </c>
      <c r="CG20" s="357">
        <f t="shared" si="31"/>
        <v>0</v>
      </c>
      <c r="CH20" s="391">
        <v>0</v>
      </c>
      <c r="CI20" s="359" t="s">
        <v>141</v>
      </c>
      <c r="CJ20" s="384">
        <f t="shared" si="15"/>
        <v>0</v>
      </c>
      <c r="CK20" s="360"/>
      <c r="CL20" s="361" t="s">
        <v>142</v>
      </c>
      <c r="CM20" s="362"/>
      <c r="CN20" s="363">
        <f t="shared" si="16"/>
        <v>0</v>
      </c>
      <c r="CO20" s="380" t="s">
        <v>365</v>
      </c>
      <c r="CP20" s="543" t="s">
        <v>466</v>
      </c>
      <c r="CQ20" s="357">
        <f t="shared" si="32"/>
        <v>0</v>
      </c>
      <c r="CR20" s="391">
        <v>0</v>
      </c>
      <c r="CS20" s="359" t="s">
        <v>141</v>
      </c>
      <c r="CT20" s="384">
        <f t="shared" si="17"/>
        <v>0</v>
      </c>
      <c r="CU20" s="360"/>
      <c r="CV20" s="361" t="s">
        <v>142</v>
      </c>
      <c r="CW20" s="362"/>
      <c r="CX20" s="363">
        <f t="shared" si="18"/>
        <v>0</v>
      </c>
      <c r="CY20" s="380" t="s">
        <v>365</v>
      </c>
      <c r="CZ20" s="543" t="s">
        <v>466</v>
      </c>
      <c r="DA20" s="357">
        <f t="shared" si="33"/>
        <v>0</v>
      </c>
      <c r="DB20" s="391">
        <v>0</v>
      </c>
      <c r="DC20" s="359" t="s">
        <v>141</v>
      </c>
      <c r="DD20" s="384">
        <f t="shared" si="19"/>
        <v>0</v>
      </c>
      <c r="DE20" s="360"/>
      <c r="DF20" s="361" t="s">
        <v>142</v>
      </c>
      <c r="DG20" s="362"/>
      <c r="DH20" s="363">
        <f t="shared" si="20"/>
        <v>0</v>
      </c>
      <c r="DI20" s="380" t="s">
        <v>365</v>
      </c>
      <c r="DJ20" s="543" t="s">
        <v>466</v>
      </c>
      <c r="DK20" s="357">
        <f t="shared" si="34"/>
        <v>0</v>
      </c>
      <c r="DL20" s="391">
        <v>0</v>
      </c>
      <c r="DM20" s="359" t="s">
        <v>141</v>
      </c>
      <c r="DN20" s="384">
        <f t="shared" si="21"/>
        <v>0</v>
      </c>
      <c r="DO20" s="360"/>
      <c r="DP20" s="361" t="s">
        <v>142</v>
      </c>
      <c r="DQ20" s="362"/>
      <c r="DR20" s="363">
        <f t="shared" si="22"/>
        <v>0</v>
      </c>
    </row>
    <row r="21" spans="1:122" x14ac:dyDescent="0.2">
      <c r="A21" s="722"/>
      <c r="B21" s="747"/>
      <c r="C21" s="614"/>
      <c r="M21" s="392" t="s">
        <v>365</v>
      </c>
      <c r="N21" s="538" t="s">
        <v>144</v>
      </c>
      <c r="O21" s="393">
        <f t="shared" si="23"/>
        <v>0</v>
      </c>
      <c r="P21" s="394">
        <v>0</v>
      </c>
      <c r="Q21" s="395" t="s">
        <v>141</v>
      </c>
      <c r="R21" s="396">
        <f t="shared" si="24"/>
        <v>0</v>
      </c>
      <c r="S21" s="397"/>
      <c r="T21" s="398" t="s">
        <v>142</v>
      </c>
      <c r="U21" s="399"/>
      <c r="V21" s="400">
        <f t="shared" si="2"/>
        <v>0</v>
      </c>
      <c r="W21" s="392" t="s">
        <v>365</v>
      </c>
      <c r="X21" s="559" t="s">
        <v>144</v>
      </c>
      <c r="Y21" s="78">
        <f t="shared" si="25"/>
        <v>0</v>
      </c>
      <c r="Z21" s="401">
        <v>1</v>
      </c>
      <c r="AA21" s="80" t="s">
        <v>141</v>
      </c>
      <c r="AB21" s="85">
        <f t="shared" si="3"/>
        <v>0</v>
      </c>
      <c r="AC21" s="81">
        <v>0.27083333333333331</v>
      </c>
      <c r="AD21" s="82" t="s">
        <v>360</v>
      </c>
      <c r="AE21" s="83">
        <v>0.72916666666666663</v>
      </c>
      <c r="AF21" s="84">
        <f t="shared" si="4"/>
        <v>0.45833333333333331</v>
      </c>
      <c r="AG21" s="392" t="s">
        <v>365</v>
      </c>
      <c r="AH21" s="559" t="s">
        <v>144</v>
      </c>
      <c r="AI21" s="78">
        <f t="shared" si="26"/>
        <v>0</v>
      </c>
      <c r="AJ21" s="402">
        <v>1</v>
      </c>
      <c r="AK21" s="80" t="s">
        <v>141</v>
      </c>
      <c r="AL21" s="85">
        <f t="shared" si="5"/>
        <v>0</v>
      </c>
      <c r="AM21" s="81">
        <v>0.27083333333333331</v>
      </c>
      <c r="AN21" s="82" t="s">
        <v>360</v>
      </c>
      <c r="AO21" s="83">
        <v>0.72916666666666663</v>
      </c>
      <c r="AP21" s="84">
        <f t="shared" si="6"/>
        <v>0.45833333333333331</v>
      </c>
      <c r="AQ21" s="392" t="s">
        <v>365</v>
      </c>
      <c r="AR21" s="559" t="s">
        <v>144</v>
      </c>
      <c r="AS21" s="78">
        <f t="shared" si="27"/>
        <v>0</v>
      </c>
      <c r="AT21" s="402">
        <v>1</v>
      </c>
      <c r="AU21" s="80" t="s">
        <v>141</v>
      </c>
      <c r="AV21" s="85">
        <f t="shared" si="7"/>
        <v>0</v>
      </c>
      <c r="AW21" s="81">
        <v>0.27083333333333331</v>
      </c>
      <c r="AX21" s="82" t="s">
        <v>360</v>
      </c>
      <c r="AY21" s="83">
        <v>0.75</v>
      </c>
      <c r="AZ21" s="84">
        <f t="shared" si="8"/>
        <v>0.47916666666666669</v>
      </c>
      <c r="BA21" s="392" t="s">
        <v>365</v>
      </c>
      <c r="BB21" s="559" t="s">
        <v>144</v>
      </c>
      <c r="BC21" s="78">
        <f t="shared" si="28"/>
        <v>0</v>
      </c>
      <c r="BD21" s="402">
        <v>1</v>
      </c>
      <c r="BE21" s="80" t="s">
        <v>141</v>
      </c>
      <c r="BF21" s="85">
        <f t="shared" si="9"/>
        <v>0</v>
      </c>
      <c r="BG21" s="81">
        <v>0.27083333333333331</v>
      </c>
      <c r="BH21" s="82" t="s">
        <v>360</v>
      </c>
      <c r="BI21" s="83">
        <v>0.6875</v>
      </c>
      <c r="BJ21" s="84">
        <f t="shared" si="10"/>
        <v>0.41666666666666669</v>
      </c>
      <c r="BK21" s="392" t="s">
        <v>365</v>
      </c>
      <c r="BL21" s="544" t="s">
        <v>144</v>
      </c>
      <c r="BM21" s="364">
        <f t="shared" si="29"/>
        <v>0</v>
      </c>
      <c r="BN21" s="403">
        <v>0</v>
      </c>
      <c r="BO21" s="366" t="s">
        <v>141</v>
      </c>
      <c r="BP21" s="396">
        <f t="shared" si="11"/>
        <v>0</v>
      </c>
      <c r="BQ21" s="367"/>
      <c r="BR21" s="368" t="s">
        <v>142</v>
      </c>
      <c r="BS21" s="369"/>
      <c r="BT21" s="370">
        <f t="shared" si="12"/>
        <v>0</v>
      </c>
      <c r="BU21" s="392" t="s">
        <v>365</v>
      </c>
      <c r="BV21" s="544" t="s">
        <v>144</v>
      </c>
      <c r="BW21" s="364">
        <f t="shared" si="30"/>
        <v>0</v>
      </c>
      <c r="BX21" s="403">
        <v>0</v>
      </c>
      <c r="BY21" s="366" t="s">
        <v>141</v>
      </c>
      <c r="BZ21" s="396">
        <f t="shared" si="13"/>
        <v>0</v>
      </c>
      <c r="CA21" s="367"/>
      <c r="CB21" s="368" t="s">
        <v>142</v>
      </c>
      <c r="CC21" s="369"/>
      <c r="CD21" s="370">
        <f t="shared" si="14"/>
        <v>0</v>
      </c>
      <c r="CE21" s="392" t="s">
        <v>365</v>
      </c>
      <c r="CF21" s="544" t="s">
        <v>144</v>
      </c>
      <c r="CG21" s="364">
        <f t="shared" si="31"/>
        <v>0</v>
      </c>
      <c r="CH21" s="403">
        <v>0</v>
      </c>
      <c r="CI21" s="366" t="s">
        <v>141</v>
      </c>
      <c r="CJ21" s="396">
        <f t="shared" si="15"/>
        <v>0</v>
      </c>
      <c r="CK21" s="367"/>
      <c r="CL21" s="368" t="s">
        <v>142</v>
      </c>
      <c r="CM21" s="369"/>
      <c r="CN21" s="370">
        <f t="shared" si="16"/>
        <v>0</v>
      </c>
      <c r="CO21" s="392" t="s">
        <v>365</v>
      </c>
      <c r="CP21" s="544" t="s">
        <v>144</v>
      </c>
      <c r="CQ21" s="364">
        <f t="shared" si="32"/>
        <v>0</v>
      </c>
      <c r="CR21" s="403">
        <v>0</v>
      </c>
      <c r="CS21" s="366" t="s">
        <v>141</v>
      </c>
      <c r="CT21" s="396">
        <f t="shared" si="17"/>
        <v>0</v>
      </c>
      <c r="CU21" s="367"/>
      <c r="CV21" s="368" t="s">
        <v>142</v>
      </c>
      <c r="CW21" s="369"/>
      <c r="CX21" s="370">
        <f t="shared" si="18"/>
        <v>0</v>
      </c>
      <c r="CY21" s="392" t="s">
        <v>365</v>
      </c>
      <c r="CZ21" s="544" t="s">
        <v>144</v>
      </c>
      <c r="DA21" s="364">
        <f t="shared" si="33"/>
        <v>0</v>
      </c>
      <c r="DB21" s="403">
        <v>0</v>
      </c>
      <c r="DC21" s="366" t="s">
        <v>141</v>
      </c>
      <c r="DD21" s="396">
        <f t="shared" si="19"/>
        <v>0</v>
      </c>
      <c r="DE21" s="367"/>
      <c r="DF21" s="368" t="s">
        <v>142</v>
      </c>
      <c r="DG21" s="369"/>
      <c r="DH21" s="370">
        <f t="shared" si="20"/>
        <v>0</v>
      </c>
      <c r="DI21" s="392" t="s">
        <v>365</v>
      </c>
      <c r="DJ21" s="544" t="s">
        <v>144</v>
      </c>
      <c r="DK21" s="364">
        <f t="shared" si="34"/>
        <v>0</v>
      </c>
      <c r="DL21" s="403">
        <v>0</v>
      </c>
      <c r="DM21" s="366" t="s">
        <v>141</v>
      </c>
      <c r="DN21" s="396">
        <f t="shared" si="21"/>
        <v>0</v>
      </c>
      <c r="DO21" s="367"/>
      <c r="DP21" s="368" t="s">
        <v>142</v>
      </c>
      <c r="DQ21" s="369"/>
      <c r="DR21" s="370">
        <f t="shared" si="22"/>
        <v>0</v>
      </c>
    </row>
    <row r="22" spans="1:122" x14ac:dyDescent="0.2">
      <c r="A22" s="722"/>
      <c r="B22" s="747"/>
      <c r="C22" s="615"/>
      <c r="M22" s="404" t="s">
        <v>365</v>
      </c>
      <c r="N22" s="539" t="s">
        <v>145</v>
      </c>
      <c r="O22" s="407">
        <f t="shared" si="23"/>
        <v>0</v>
      </c>
      <c r="P22" s="374">
        <v>0</v>
      </c>
      <c r="Q22" s="375" t="s">
        <v>141</v>
      </c>
      <c r="R22" s="373">
        <f t="shared" si="24"/>
        <v>0</v>
      </c>
      <c r="S22" s="376"/>
      <c r="T22" s="377" t="s">
        <v>142</v>
      </c>
      <c r="U22" s="378"/>
      <c r="V22" s="379">
        <f t="shared" si="2"/>
        <v>0</v>
      </c>
      <c r="W22" s="404" t="s">
        <v>365</v>
      </c>
      <c r="X22" s="562" t="s">
        <v>145</v>
      </c>
      <c r="Y22" s="98">
        <f t="shared" si="25"/>
        <v>0</v>
      </c>
      <c r="Z22" s="408">
        <v>2</v>
      </c>
      <c r="AA22" s="99" t="s">
        <v>141</v>
      </c>
      <c r="AB22" s="98">
        <f t="shared" si="3"/>
        <v>0</v>
      </c>
      <c r="AC22" s="100">
        <v>0.27083333333333331</v>
      </c>
      <c r="AD22" s="101" t="s">
        <v>360</v>
      </c>
      <c r="AE22" s="102">
        <v>0.72916666666666663</v>
      </c>
      <c r="AF22" s="103">
        <f t="shared" si="4"/>
        <v>0.45833333333333331</v>
      </c>
      <c r="AG22" s="404" t="s">
        <v>365</v>
      </c>
      <c r="AH22" s="562" t="s">
        <v>145</v>
      </c>
      <c r="AI22" s="98">
        <f t="shared" si="26"/>
        <v>0</v>
      </c>
      <c r="AJ22" s="409">
        <v>2</v>
      </c>
      <c r="AK22" s="99" t="s">
        <v>141</v>
      </c>
      <c r="AL22" s="98">
        <f t="shared" si="5"/>
        <v>0</v>
      </c>
      <c r="AM22" s="100">
        <v>0.27083333333333331</v>
      </c>
      <c r="AN22" s="101" t="s">
        <v>360</v>
      </c>
      <c r="AO22" s="102">
        <v>0.72916666666666663</v>
      </c>
      <c r="AP22" s="103">
        <f t="shared" si="6"/>
        <v>0.45833333333333331</v>
      </c>
      <c r="AQ22" s="404" t="s">
        <v>365</v>
      </c>
      <c r="AR22" s="562" t="s">
        <v>145</v>
      </c>
      <c r="AS22" s="98">
        <f t="shared" si="27"/>
        <v>0</v>
      </c>
      <c r="AT22" s="409">
        <v>2</v>
      </c>
      <c r="AU22" s="99" t="s">
        <v>141</v>
      </c>
      <c r="AV22" s="98">
        <f t="shared" si="7"/>
        <v>0</v>
      </c>
      <c r="AW22" s="100">
        <v>0.27083333333333331</v>
      </c>
      <c r="AX22" s="101" t="s">
        <v>360</v>
      </c>
      <c r="AY22" s="102">
        <v>0.75</v>
      </c>
      <c r="AZ22" s="103">
        <f t="shared" si="8"/>
        <v>0.47916666666666669</v>
      </c>
      <c r="BA22" s="404" t="s">
        <v>365</v>
      </c>
      <c r="BB22" s="562" t="s">
        <v>145</v>
      </c>
      <c r="BC22" s="98">
        <f t="shared" si="28"/>
        <v>0</v>
      </c>
      <c r="BD22" s="409">
        <v>1</v>
      </c>
      <c r="BE22" s="99" t="s">
        <v>141</v>
      </c>
      <c r="BF22" s="98">
        <f t="shared" si="9"/>
        <v>0</v>
      </c>
      <c r="BG22" s="100">
        <v>0.27083333333333331</v>
      </c>
      <c r="BH22" s="101" t="s">
        <v>360</v>
      </c>
      <c r="BI22" s="102">
        <v>0.6875</v>
      </c>
      <c r="BJ22" s="103">
        <f t="shared" si="10"/>
        <v>0.41666666666666669</v>
      </c>
      <c r="BK22" s="404" t="s">
        <v>365</v>
      </c>
      <c r="BL22" s="545" t="s">
        <v>145</v>
      </c>
      <c r="BM22" s="373">
        <f t="shared" si="29"/>
        <v>0</v>
      </c>
      <c r="BN22" s="410">
        <v>0</v>
      </c>
      <c r="BO22" s="375" t="s">
        <v>141</v>
      </c>
      <c r="BP22" s="373">
        <f t="shared" si="11"/>
        <v>0</v>
      </c>
      <c r="BQ22" s="376"/>
      <c r="BR22" s="377" t="s">
        <v>142</v>
      </c>
      <c r="BS22" s="378"/>
      <c r="BT22" s="379">
        <f t="shared" si="12"/>
        <v>0</v>
      </c>
      <c r="BU22" s="404" t="s">
        <v>365</v>
      </c>
      <c r="BV22" s="545" t="s">
        <v>145</v>
      </c>
      <c r="BW22" s="373">
        <f t="shared" si="30"/>
        <v>0</v>
      </c>
      <c r="BX22" s="410">
        <v>0</v>
      </c>
      <c r="BY22" s="375" t="s">
        <v>141</v>
      </c>
      <c r="BZ22" s="373">
        <f t="shared" si="13"/>
        <v>0</v>
      </c>
      <c r="CA22" s="376"/>
      <c r="CB22" s="377" t="s">
        <v>142</v>
      </c>
      <c r="CC22" s="378"/>
      <c r="CD22" s="379">
        <f t="shared" si="14"/>
        <v>0</v>
      </c>
      <c r="CE22" s="404" t="s">
        <v>365</v>
      </c>
      <c r="CF22" s="545" t="s">
        <v>145</v>
      </c>
      <c r="CG22" s="373">
        <f t="shared" si="31"/>
        <v>0</v>
      </c>
      <c r="CH22" s="410">
        <v>0</v>
      </c>
      <c r="CI22" s="375" t="s">
        <v>141</v>
      </c>
      <c r="CJ22" s="373">
        <f t="shared" si="15"/>
        <v>0</v>
      </c>
      <c r="CK22" s="376"/>
      <c r="CL22" s="377" t="s">
        <v>142</v>
      </c>
      <c r="CM22" s="378"/>
      <c r="CN22" s="379">
        <f t="shared" si="16"/>
        <v>0</v>
      </c>
      <c r="CO22" s="404" t="s">
        <v>365</v>
      </c>
      <c r="CP22" s="545" t="s">
        <v>145</v>
      </c>
      <c r="CQ22" s="373">
        <f t="shared" si="32"/>
        <v>0</v>
      </c>
      <c r="CR22" s="410">
        <v>0</v>
      </c>
      <c r="CS22" s="375" t="s">
        <v>141</v>
      </c>
      <c r="CT22" s="373">
        <f t="shared" si="17"/>
        <v>0</v>
      </c>
      <c r="CU22" s="376"/>
      <c r="CV22" s="377" t="s">
        <v>142</v>
      </c>
      <c r="CW22" s="378"/>
      <c r="CX22" s="379">
        <f t="shared" si="18"/>
        <v>0</v>
      </c>
      <c r="CY22" s="404" t="s">
        <v>365</v>
      </c>
      <c r="CZ22" s="545" t="s">
        <v>145</v>
      </c>
      <c r="DA22" s="373">
        <f t="shared" si="33"/>
        <v>0</v>
      </c>
      <c r="DB22" s="410">
        <v>0</v>
      </c>
      <c r="DC22" s="375" t="s">
        <v>141</v>
      </c>
      <c r="DD22" s="373">
        <f t="shared" si="19"/>
        <v>0</v>
      </c>
      <c r="DE22" s="376"/>
      <c r="DF22" s="377" t="s">
        <v>142</v>
      </c>
      <c r="DG22" s="378"/>
      <c r="DH22" s="379">
        <f t="shared" si="20"/>
        <v>0</v>
      </c>
      <c r="DI22" s="404" t="s">
        <v>365</v>
      </c>
      <c r="DJ22" s="545" t="s">
        <v>145</v>
      </c>
      <c r="DK22" s="373">
        <f t="shared" si="34"/>
        <v>0</v>
      </c>
      <c r="DL22" s="410">
        <v>0</v>
      </c>
      <c r="DM22" s="375" t="s">
        <v>141</v>
      </c>
      <c r="DN22" s="373">
        <f t="shared" si="21"/>
        <v>0</v>
      </c>
      <c r="DO22" s="376"/>
      <c r="DP22" s="377" t="s">
        <v>142</v>
      </c>
      <c r="DQ22" s="378"/>
      <c r="DR22" s="379">
        <f t="shared" si="22"/>
        <v>0</v>
      </c>
    </row>
    <row r="23" spans="1:122" x14ac:dyDescent="0.2">
      <c r="A23" s="569"/>
      <c r="B23" s="568" t="s">
        <v>148</v>
      </c>
      <c r="C23" s="616"/>
      <c r="M23" s="380" t="s">
        <v>366</v>
      </c>
      <c r="N23" s="537" t="s">
        <v>466</v>
      </c>
      <c r="O23" s="381">
        <f t="shared" si="23"/>
        <v>0</v>
      </c>
      <c r="P23" s="382">
        <v>0</v>
      </c>
      <c r="Q23" s="383" t="s">
        <v>141</v>
      </c>
      <c r="R23" s="384">
        <f t="shared" si="24"/>
        <v>0</v>
      </c>
      <c r="S23" s="385"/>
      <c r="T23" s="386" t="s">
        <v>142</v>
      </c>
      <c r="U23" s="387"/>
      <c r="V23" s="388">
        <f t="shared" si="2"/>
        <v>0</v>
      </c>
      <c r="W23" s="380" t="s">
        <v>366</v>
      </c>
      <c r="X23" s="543" t="s">
        <v>466</v>
      </c>
      <c r="Y23" s="357">
        <f t="shared" si="25"/>
        <v>0</v>
      </c>
      <c r="Z23" s="462">
        <v>0</v>
      </c>
      <c r="AA23" s="359" t="s">
        <v>141</v>
      </c>
      <c r="AB23" s="384">
        <f t="shared" si="3"/>
        <v>0</v>
      </c>
      <c r="AC23" s="360"/>
      <c r="AD23" s="361" t="s">
        <v>142</v>
      </c>
      <c r="AE23" s="362"/>
      <c r="AF23" s="363">
        <f>SUM(AE23-AC23)</f>
        <v>0</v>
      </c>
      <c r="AG23" s="380" t="s">
        <v>366</v>
      </c>
      <c r="AH23" s="543" t="s">
        <v>466</v>
      </c>
      <c r="AI23" s="357">
        <f t="shared" si="26"/>
        <v>0</v>
      </c>
      <c r="AJ23" s="462">
        <v>0</v>
      </c>
      <c r="AK23" s="359" t="s">
        <v>141</v>
      </c>
      <c r="AL23" s="384">
        <f t="shared" si="5"/>
        <v>0</v>
      </c>
      <c r="AM23" s="360"/>
      <c r="AN23" s="361" t="s">
        <v>142</v>
      </c>
      <c r="AO23" s="362"/>
      <c r="AP23" s="363">
        <f t="shared" si="6"/>
        <v>0</v>
      </c>
      <c r="AQ23" s="380" t="s">
        <v>366</v>
      </c>
      <c r="AR23" s="543" t="s">
        <v>466</v>
      </c>
      <c r="AS23" s="357">
        <f t="shared" si="27"/>
        <v>0</v>
      </c>
      <c r="AT23" s="462">
        <v>0</v>
      </c>
      <c r="AU23" s="359" t="s">
        <v>141</v>
      </c>
      <c r="AV23" s="384">
        <f t="shared" si="7"/>
        <v>0</v>
      </c>
      <c r="AW23" s="360"/>
      <c r="AX23" s="361" t="s">
        <v>142</v>
      </c>
      <c r="AY23" s="362"/>
      <c r="AZ23" s="363">
        <f t="shared" si="8"/>
        <v>0</v>
      </c>
      <c r="BA23" s="380" t="s">
        <v>366</v>
      </c>
      <c r="BB23" s="543" t="s">
        <v>466</v>
      </c>
      <c r="BC23" s="357">
        <f t="shared" si="28"/>
        <v>0</v>
      </c>
      <c r="BD23" s="462">
        <v>0</v>
      </c>
      <c r="BE23" s="359" t="s">
        <v>141</v>
      </c>
      <c r="BF23" s="384">
        <f t="shared" si="9"/>
        <v>0</v>
      </c>
      <c r="BG23" s="360"/>
      <c r="BH23" s="361" t="s">
        <v>142</v>
      </c>
      <c r="BI23" s="362"/>
      <c r="BJ23" s="363">
        <f t="shared" si="10"/>
        <v>0</v>
      </c>
      <c r="BK23" s="380" t="s">
        <v>366</v>
      </c>
      <c r="BL23" s="543" t="s">
        <v>466</v>
      </c>
      <c r="BM23" s="357">
        <f t="shared" si="29"/>
        <v>0</v>
      </c>
      <c r="BN23" s="391">
        <v>0</v>
      </c>
      <c r="BO23" s="359" t="s">
        <v>141</v>
      </c>
      <c r="BP23" s="384">
        <f t="shared" si="11"/>
        <v>0</v>
      </c>
      <c r="BQ23" s="360"/>
      <c r="BR23" s="361" t="s">
        <v>142</v>
      </c>
      <c r="BS23" s="362"/>
      <c r="BT23" s="363">
        <f t="shared" si="12"/>
        <v>0</v>
      </c>
      <c r="BU23" s="380" t="s">
        <v>366</v>
      </c>
      <c r="BV23" s="543" t="s">
        <v>466</v>
      </c>
      <c r="BW23" s="357">
        <f t="shared" si="30"/>
        <v>0</v>
      </c>
      <c r="BX23" s="391">
        <v>0</v>
      </c>
      <c r="BY23" s="359" t="s">
        <v>141</v>
      </c>
      <c r="BZ23" s="384">
        <f t="shared" si="13"/>
        <v>0</v>
      </c>
      <c r="CA23" s="360"/>
      <c r="CB23" s="361" t="s">
        <v>142</v>
      </c>
      <c r="CC23" s="362"/>
      <c r="CD23" s="363">
        <f t="shared" si="14"/>
        <v>0</v>
      </c>
      <c r="CE23" s="380" t="s">
        <v>366</v>
      </c>
      <c r="CF23" s="543" t="s">
        <v>466</v>
      </c>
      <c r="CG23" s="357">
        <f t="shared" si="31"/>
        <v>0</v>
      </c>
      <c r="CH23" s="391">
        <v>0</v>
      </c>
      <c r="CI23" s="359" t="s">
        <v>141</v>
      </c>
      <c r="CJ23" s="384">
        <f t="shared" si="15"/>
        <v>0</v>
      </c>
      <c r="CK23" s="360"/>
      <c r="CL23" s="361" t="s">
        <v>142</v>
      </c>
      <c r="CM23" s="362"/>
      <c r="CN23" s="363">
        <f t="shared" si="16"/>
        <v>0</v>
      </c>
      <c r="CO23" s="380" t="s">
        <v>366</v>
      </c>
      <c r="CP23" s="543" t="s">
        <v>466</v>
      </c>
      <c r="CQ23" s="357">
        <f t="shared" si="32"/>
        <v>0</v>
      </c>
      <c r="CR23" s="391">
        <v>0</v>
      </c>
      <c r="CS23" s="359" t="s">
        <v>141</v>
      </c>
      <c r="CT23" s="384">
        <f t="shared" si="17"/>
        <v>0</v>
      </c>
      <c r="CU23" s="360"/>
      <c r="CV23" s="361" t="s">
        <v>142</v>
      </c>
      <c r="CW23" s="362"/>
      <c r="CX23" s="363">
        <f t="shared" si="18"/>
        <v>0</v>
      </c>
      <c r="CY23" s="380" t="s">
        <v>366</v>
      </c>
      <c r="CZ23" s="543" t="s">
        <v>466</v>
      </c>
      <c r="DA23" s="357">
        <f t="shared" si="33"/>
        <v>0</v>
      </c>
      <c r="DB23" s="391">
        <v>0</v>
      </c>
      <c r="DC23" s="359" t="s">
        <v>141</v>
      </c>
      <c r="DD23" s="384">
        <f t="shared" si="19"/>
        <v>0</v>
      </c>
      <c r="DE23" s="360"/>
      <c r="DF23" s="361" t="s">
        <v>142</v>
      </c>
      <c r="DG23" s="362"/>
      <c r="DH23" s="363">
        <f t="shared" si="20"/>
        <v>0</v>
      </c>
      <c r="DI23" s="380" t="s">
        <v>366</v>
      </c>
      <c r="DJ23" s="543" t="s">
        <v>466</v>
      </c>
      <c r="DK23" s="357">
        <f t="shared" si="34"/>
        <v>0</v>
      </c>
      <c r="DL23" s="391">
        <v>0</v>
      </c>
      <c r="DM23" s="359" t="s">
        <v>141</v>
      </c>
      <c r="DN23" s="384">
        <f t="shared" si="21"/>
        <v>0</v>
      </c>
      <c r="DO23" s="360"/>
      <c r="DP23" s="361" t="s">
        <v>142</v>
      </c>
      <c r="DQ23" s="362"/>
      <c r="DR23" s="363">
        <f t="shared" si="22"/>
        <v>0</v>
      </c>
    </row>
    <row r="24" spans="1:122" x14ac:dyDescent="0.2">
      <c r="A24" s="570"/>
      <c r="B24" s="730" t="s">
        <v>318</v>
      </c>
      <c r="C24" s="732" t="s">
        <v>460</v>
      </c>
      <c r="M24" s="392" t="s">
        <v>366</v>
      </c>
      <c r="N24" s="538" t="s">
        <v>144</v>
      </c>
      <c r="O24" s="393">
        <f t="shared" si="23"/>
        <v>0</v>
      </c>
      <c r="P24" s="394">
        <v>0</v>
      </c>
      <c r="Q24" s="395" t="s">
        <v>141</v>
      </c>
      <c r="R24" s="396">
        <f t="shared" si="24"/>
        <v>0</v>
      </c>
      <c r="S24" s="397"/>
      <c r="T24" s="398" t="s">
        <v>142</v>
      </c>
      <c r="U24" s="399"/>
      <c r="V24" s="400">
        <f t="shared" si="2"/>
        <v>0</v>
      </c>
      <c r="W24" s="392" t="s">
        <v>366</v>
      </c>
      <c r="X24" s="559" t="s">
        <v>144</v>
      </c>
      <c r="Y24" s="78">
        <f t="shared" si="25"/>
        <v>0</v>
      </c>
      <c r="Z24" s="401">
        <v>1</v>
      </c>
      <c r="AA24" s="80" t="s">
        <v>141</v>
      </c>
      <c r="AB24" s="85">
        <f t="shared" si="3"/>
        <v>0</v>
      </c>
      <c r="AC24" s="81">
        <v>0.27083333333333298</v>
      </c>
      <c r="AD24" s="82" t="s">
        <v>360</v>
      </c>
      <c r="AE24" s="83">
        <v>0.75</v>
      </c>
      <c r="AF24" s="84">
        <f t="shared" ref="AF24:AF29" si="35">SUM(AE24-AC24)</f>
        <v>0.47916666666666702</v>
      </c>
      <c r="AG24" s="392" t="s">
        <v>366</v>
      </c>
      <c r="AH24" s="559" t="s">
        <v>144</v>
      </c>
      <c r="AI24" s="78">
        <f t="shared" si="26"/>
        <v>0</v>
      </c>
      <c r="AJ24" s="402">
        <v>1</v>
      </c>
      <c r="AK24" s="80" t="s">
        <v>141</v>
      </c>
      <c r="AL24" s="85">
        <f t="shared" si="5"/>
        <v>0</v>
      </c>
      <c r="AM24" s="81">
        <v>0.27083333333333298</v>
      </c>
      <c r="AN24" s="82" t="s">
        <v>360</v>
      </c>
      <c r="AO24" s="83">
        <v>0.75</v>
      </c>
      <c r="AP24" s="84">
        <f t="shared" si="6"/>
        <v>0.47916666666666702</v>
      </c>
      <c r="AQ24" s="392" t="s">
        <v>366</v>
      </c>
      <c r="AR24" s="559" t="s">
        <v>144</v>
      </c>
      <c r="AS24" s="78">
        <f t="shared" si="27"/>
        <v>0</v>
      </c>
      <c r="AT24" s="402">
        <v>1</v>
      </c>
      <c r="AU24" s="80" t="s">
        <v>141</v>
      </c>
      <c r="AV24" s="85">
        <f t="shared" si="7"/>
        <v>0</v>
      </c>
      <c r="AW24" s="81">
        <v>0.27083333333333298</v>
      </c>
      <c r="AX24" s="82" t="s">
        <v>360</v>
      </c>
      <c r="AY24" s="83">
        <v>0.77083333333333337</v>
      </c>
      <c r="AZ24" s="84">
        <f t="shared" si="8"/>
        <v>0.50000000000000044</v>
      </c>
      <c r="BA24" s="392" t="s">
        <v>366</v>
      </c>
      <c r="BB24" s="559" t="s">
        <v>144</v>
      </c>
      <c r="BC24" s="78">
        <f t="shared" si="28"/>
        <v>0</v>
      </c>
      <c r="BD24" s="402">
        <v>1</v>
      </c>
      <c r="BE24" s="80" t="s">
        <v>141</v>
      </c>
      <c r="BF24" s="85">
        <f t="shared" si="9"/>
        <v>0</v>
      </c>
      <c r="BG24" s="81">
        <v>0.27083333333333298</v>
      </c>
      <c r="BH24" s="82" t="s">
        <v>360</v>
      </c>
      <c r="BI24" s="83">
        <v>0.70833333333333337</v>
      </c>
      <c r="BJ24" s="84">
        <f t="shared" si="10"/>
        <v>0.43750000000000039</v>
      </c>
      <c r="BK24" s="392" t="s">
        <v>366</v>
      </c>
      <c r="BL24" s="544" t="s">
        <v>144</v>
      </c>
      <c r="BM24" s="364">
        <f t="shared" si="29"/>
        <v>0</v>
      </c>
      <c r="BN24" s="403">
        <v>0</v>
      </c>
      <c r="BO24" s="366" t="s">
        <v>141</v>
      </c>
      <c r="BP24" s="396">
        <f t="shared" si="11"/>
        <v>0</v>
      </c>
      <c r="BQ24" s="367"/>
      <c r="BR24" s="368" t="s">
        <v>142</v>
      </c>
      <c r="BS24" s="369"/>
      <c r="BT24" s="370">
        <f t="shared" si="12"/>
        <v>0</v>
      </c>
      <c r="BU24" s="392" t="s">
        <v>366</v>
      </c>
      <c r="BV24" s="544" t="s">
        <v>144</v>
      </c>
      <c r="BW24" s="364">
        <f t="shared" si="30"/>
        <v>0</v>
      </c>
      <c r="BX24" s="403">
        <v>0</v>
      </c>
      <c r="BY24" s="366" t="s">
        <v>141</v>
      </c>
      <c r="BZ24" s="396">
        <f t="shared" si="13"/>
        <v>0</v>
      </c>
      <c r="CA24" s="367"/>
      <c r="CB24" s="368" t="s">
        <v>142</v>
      </c>
      <c r="CC24" s="369"/>
      <c r="CD24" s="370">
        <f t="shared" si="14"/>
        <v>0</v>
      </c>
      <c r="CE24" s="392" t="s">
        <v>366</v>
      </c>
      <c r="CF24" s="544" t="s">
        <v>144</v>
      </c>
      <c r="CG24" s="364">
        <f t="shared" si="31"/>
        <v>0</v>
      </c>
      <c r="CH24" s="403">
        <v>0</v>
      </c>
      <c r="CI24" s="366" t="s">
        <v>141</v>
      </c>
      <c r="CJ24" s="396">
        <f t="shared" si="15"/>
        <v>0</v>
      </c>
      <c r="CK24" s="367"/>
      <c r="CL24" s="368" t="s">
        <v>142</v>
      </c>
      <c r="CM24" s="369"/>
      <c r="CN24" s="370">
        <f t="shared" si="16"/>
        <v>0</v>
      </c>
      <c r="CO24" s="392" t="s">
        <v>366</v>
      </c>
      <c r="CP24" s="544" t="s">
        <v>144</v>
      </c>
      <c r="CQ24" s="364">
        <f t="shared" si="32"/>
        <v>0</v>
      </c>
      <c r="CR24" s="403">
        <v>0</v>
      </c>
      <c r="CS24" s="366" t="s">
        <v>141</v>
      </c>
      <c r="CT24" s="396">
        <f t="shared" si="17"/>
        <v>0</v>
      </c>
      <c r="CU24" s="367"/>
      <c r="CV24" s="368" t="s">
        <v>142</v>
      </c>
      <c r="CW24" s="369"/>
      <c r="CX24" s="370">
        <f t="shared" si="18"/>
        <v>0</v>
      </c>
      <c r="CY24" s="392" t="s">
        <v>366</v>
      </c>
      <c r="CZ24" s="544" t="s">
        <v>144</v>
      </c>
      <c r="DA24" s="364">
        <f t="shared" si="33"/>
        <v>0</v>
      </c>
      <c r="DB24" s="403">
        <v>0</v>
      </c>
      <c r="DC24" s="366" t="s">
        <v>141</v>
      </c>
      <c r="DD24" s="396">
        <f t="shared" si="19"/>
        <v>0</v>
      </c>
      <c r="DE24" s="367"/>
      <c r="DF24" s="368" t="s">
        <v>142</v>
      </c>
      <c r="DG24" s="369"/>
      <c r="DH24" s="370">
        <f t="shared" si="20"/>
        <v>0</v>
      </c>
      <c r="DI24" s="392" t="s">
        <v>366</v>
      </c>
      <c r="DJ24" s="544" t="s">
        <v>144</v>
      </c>
      <c r="DK24" s="364">
        <f t="shared" si="34"/>
        <v>0</v>
      </c>
      <c r="DL24" s="403">
        <v>0</v>
      </c>
      <c r="DM24" s="366" t="s">
        <v>141</v>
      </c>
      <c r="DN24" s="396">
        <f t="shared" si="21"/>
        <v>0</v>
      </c>
      <c r="DO24" s="367"/>
      <c r="DP24" s="368" t="s">
        <v>142</v>
      </c>
      <c r="DQ24" s="369"/>
      <c r="DR24" s="370">
        <f t="shared" si="22"/>
        <v>0</v>
      </c>
    </row>
    <row r="25" spans="1:122" x14ac:dyDescent="0.2">
      <c r="A25" s="571"/>
      <c r="B25" s="731"/>
      <c r="C25" s="733"/>
      <c r="M25" s="404" t="s">
        <v>366</v>
      </c>
      <c r="N25" s="539" t="s">
        <v>145</v>
      </c>
      <c r="O25" s="407">
        <f t="shared" si="23"/>
        <v>0</v>
      </c>
      <c r="P25" s="374">
        <v>0</v>
      </c>
      <c r="Q25" s="375" t="s">
        <v>141</v>
      </c>
      <c r="R25" s="373">
        <f t="shared" si="24"/>
        <v>0</v>
      </c>
      <c r="S25" s="376"/>
      <c r="T25" s="377" t="s">
        <v>142</v>
      </c>
      <c r="U25" s="378"/>
      <c r="V25" s="379">
        <f t="shared" si="2"/>
        <v>0</v>
      </c>
      <c r="W25" s="404" t="s">
        <v>366</v>
      </c>
      <c r="X25" s="562" t="s">
        <v>145</v>
      </c>
      <c r="Y25" s="98">
        <f t="shared" si="25"/>
        <v>0</v>
      </c>
      <c r="Z25" s="408">
        <v>1</v>
      </c>
      <c r="AA25" s="99" t="s">
        <v>141</v>
      </c>
      <c r="AB25" s="98">
        <f t="shared" si="3"/>
        <v>0</v>
      </c>
      <c r="AC25" s="100">
        <v>0.27083333333333298</v>
      </c>
      <c r="AD25" s="101" t="s">
        <v>360</v>
      </c>
      <c r="AE25" s="102">
        <v>0.75</v>
      </c>
      <c r="AF25" s="103">
        <f t="shared" si="35"/>
        <v>0.47916666666666702</v>
      </c>
      <c r="AG25" s="404" t="s">
        <v>366</v>
      </c>
      <c r="AH25" s="562" t="s">
        <v>145</v>
      </c>
      <c r="AI25" s="98">
        <f t="shared" si="26"/>
        <v>0</v>
      </c>
      <c r="AJ25" s="409">
        <v>1</v>
      </c>
      <c r="AK25" s="99" t="s">
        <v>141</v>
      </c>
      <c r="AL25" s="98">
        <f t="shared" si="5"/>
        <v>0</v>
      </c>
      <c r="AM25" s="100">
        <v>0.27083333333333298</v>
      </c>
      <c r="AN25" s="101" t="s">
        <v>360</v>
      </c>
      <c r="AO25" s="102">
        <v>0.75</v>
      </c>
      <c r="AP25" s="103">
        <f t="shared" si="6"/>
        <v>0.47916666666666702</v>
      </c>
      <c r="AQ25" s="404" t="s">
        <v>366</v>
      </c>
      <c r="AR25" s="562" t="s">
        <v>145</v>
      </c>
      <c r="AS25" s="98">
        <f t="shared" si="27"/>
        <v>0</v>
      </c>
      <c r="AT25" s="409">
        <v>1</v>
      </c>
      <c r="AU25" s="99" t="s">
        <v>141</v>
      </c>
      <c r="AV25" s="98">
        <f t="shared" si="7"/>
        <v>0</v>
      </c>
      <c r="AW25" s="100">
        <v>0.27083333333333298</v>
      </c>
      <c r="AX25" s="101" t="s">
        <v>360</v>
      </c>
      <c r="AY25" s="102">
        <v>0.77083333333333337</v>
      </c>
      <c r="AZ25" s="103">
        <f t="shared" si="8"/>
        <v>0.50000000000000044</v>
      </c>
      <c r="BA25" s="404" t="s">
        <v>366</v>
      </c>
      <c r="BB25" s="562" t="s">
        <v>145</v>
      </c>
      <c r="BC25" s="98">
        <f t="shared" si="28"/>
        <v>0</v>
      </c>
      <c r="BD25" s="409">
        <v>1</v>
      </c>
      <c r="BE25" s="99" t="s">
        <v>141</v>
      </c>
      <c r="BF25" s="98">
        <f t="shared" si="9"/>
        <v>0</v>
      </c>
      <c r="BG25" s="100">
        <v>0.27083333333333298</v>
      </c>
      <c r="BH25" s="101" t="s">
        <v>360</v>
      </c>
      <c r="BI25" s="102">
        <v>0.70833333333333337</v>
      </c>
      <c r="BJ25" s="103">
        <f t="shared" si="10"/>
        <v>0.43750000000000039</v>
      </c>
      <c r="BK25" s="404" t="s">
        <v>366</v>
      </c>
      <c r="BL25" s="545" t="s">
        <v>145</v>
      </c>
      <c r="BM25" s="373">
        <f t="shared" si="29"/>
        <v>0</v>
      </c>
      <c r="BN25" s="410">
        <v>0</v>
      </c>
      <c r="BO25" s="375" t="s">
        <v>141</v>
      </c>
      <c r="BP25" s="373">
        <f t="shared" si="11"/>
        <v>0</v>
      </c>
      <c r="BQ25" s="376"/>
      <c r="BR25" s="377" t="s">
        <v>142</v>
      </c>
      <c r="BS25" s="378"/>
      <c r="BT25" s="379">
        <f t="shared" si="12"/>
        <v>0</v>
      </c>
      <c r="BU25" s="404" t="s">
        <v>366</v>
      </c>
      <c r="BV25" s="545" t="s">
        <v>145</v>
      </c>
      <c r="BW25" s="373">
        <f t="shared" si="30"/>
        <v>0</v>
      </c>
      <c r="BX25" s="410">
        <v>0</v>
      </c>
      <c r="BY25" s="375" t="s">
        <v>141</v>
      </c>
      <c r="BZ25" s="373">
        <f t="shared" si="13"/>
        <v>0</v>
      </c>
      <c r="CA25" s="376"/>
      <c r="CB25" s="377" t="s">
        <v>142</v>
      </c>
      <c r="CC25" s="378"/>
      <c r="CD25" s="379">
        <f t="shared" si="14"/>
        <v>0</v>
      </c>
      <c r="CE25" s="404" t="s">
        <v>366</v>
      </c>
      <c r="CF25" s="545" t="s">
        <v>145</v>
      </c>
      <c r="CG25" s="373">
        <f t="shared" si="31"/>
        <v>0</v>
      </c>
      <c r="CH25" s="410">
        <v>0</v>
      </c>
      <c r="CI25" s="375" t="s">
        <v>141</v>
      </c>
      <c r="CJ25" s="373">
        <f t="shared" si="15"/>
        <v>0</v>
      </c>
      <c r="CK25" s="376"/>
      <c r="CL25" s="377" t="s">
        <v>142</v>
      </c>
      <c r="CM25" s="378"/>
      <c r="CN25" s="379">
        <f t="shared" si="16"/>
        <v>0</v>
      </c>
      <c r="CO25" s="404" t="s">
        <v>366</v>
      </c>
      <c r="CP25" s="545" t="s">
        <v>145</v>
      </c>
      <c r="CQ25" s="373">
        <f t="shared" si="32"/>
        <v>0</v>
      </c>
      <c r="CR25" s="410">
        <v>0</v>
      </c>
      <c r="CS25" s="375" t="s">
        <v>141</v>
      </c>
      <c r="CT25" s="373">
        <f t="shared" si="17"/>
        <v>0</v>
      </c>
      <c r="CU25" s="376"/>
      <c r="CV25" s="377" t="s">
        <v>142</v>
      </c>
      <c r="CW25" s="378"/>
      <c r="CX25" s="379">
        <f t="shared" si="18"/>
        <v>0</v>
      </c>
      <c r="CY25" s="404" t="s">
        <v>366</v>
      </c>
      <c r="CZ25" s="545" t="s">
        <v>145</v>
      </c>
      <c r="DA25" s="373">
        <f t="shared" si="33"/>
        <v>0</v>
      </c>
      <c r="DB25" s="410">
        <v>0</v>
      </c>
      <c r="DC25" s="375" t="s">
        <v>141</v>
      </c>
      <c r="DD25" s="373">
        <f t="shared" si="19"/>
        <v>0</v>
      </c>
      <c r="DE25" s="376"/>
      <c r="DF25" s="377" t="s">
        <v>142</v>
      </c>
      <c r="DG25" s="378"/>
      <c r="DH25" s="379">
        <f t="shared" si="20"/>
        <v>0</v>
      </c>
      <c r="DI25" s="404" t="s">
        <v>366</v>
      </c>
      <c r="DJ25" s="545" t="s">
        <v>145</v>
      </c>
      <c r="DK25" s="373">
        <f t="shared" si="34"/>
        <v>0</v>
      </c>
      <c r="DL25" s="410">
        <v>0</v>
      </c>
      <c r="DM25" s="375" t="s">
        <v>141</v>
      </c>
      <c r="DN25" s="373">
        <f t="shared" si="21"/>
        <v>0</v>
      </c>
      <c r="DO25" s="376"/>
      <c r="DP25" s="377" t="s">
        <v>142</v>
      </c>
      <c r="DQ25" s="378"/>
      <c r="DR25" s="379">
        <f t="shared" si="22"/>
        <v>0</v>
      </c>
    </row>
    <row r="26" spans="1:122" ht="15" customHeight="1" x14ac:dyDescent="0.2">
      <c r="A26" s="584"/>
      <c r="B26" s="609" t="s">
        <v>441</v>
      </c>
      <c r="C26" s="604"/>
      <c r="M26" s="380" t="s">
        <v>390</v>
      </c>
      <c r="N26" s="537" t="s">
        <v>466</v>
      </c>
      <c r="O26" s="381">
        <f t="shared" si="23"/>
        <v>0</v>
      </c>
      <c r="P26" s="382">
        <v>0</v>
      </c>
      <c r="Q26" s="383" t="s">
        <v>141</v>
      </c>
      <c r="R26" s="384">
        <f t="shared" si="24"/>
        <v>0</v>
      </c>
      <c r="S26" s="385"/>
      <c r="T26" s="386" t="s">
        <v>142</v>
      </c>
      <c r="U26" s="387"/>
      <c r="V26" s="388">
        <f t="shared" si="2"/>
        <v>0</v>
      </c>
      <c r="W26" s="380" t="s">
        <v>390</v>
      </c>
      <c r="X26" s="543" t="s">
        <v>466</v>
      </c>
      <c r="Y26" s="381">
        <f t="shared" si="25"/>
        <v>0</v>
      </c>
      <c r="Z26" s="382">
        <v>0</v>
      </c>
      <c r="AA26" s="383" t="s">
        <v>141</v>
      </c>
      <c r="AB26" s="384">
        <f t="shared" si="3"/>
        <v>0</v>
      </c>
      <c r="AC26" s="385"/>
      <c r="AD26" s="386" t="s">
        <v>142</v>
      </c>
      <c r="AE26" s="387"/>
      <c r="AF26" s="388">
        <f t="shared" si="35"/>
        <v>0</v>
      </c>
      <c r="AG26" s="380" t="s">
        <v>390</v>
      </c>
      <c r="AH26" s="543" t="s">
        <v>466</v>
      </c>
      <c r="AI26" s="381">
        <f t="shared" si="26"/>
        <v>0</v>
      </c>
      <c r="AJ26" s="382">
        <v>0</v>
      </c>
      <c r="AK26" s="383" t="s">
        <v>141</v>
      </c>
      <c r="AL26" s="384">
        <f t="shared" si="5"/>
        <v>0</v>
      </c>
      <c r="AM26" s="385"/>
      <c r="AN26" s="386" t="s">
        <v>142</v>
      </c>
      <c r="AO26" s="387"/>
      <c r="AP26" s="388">
        <f t="shared" si="6"/>
        <v>0</v>
      </c>
      <c r="AQ26" s="380" t="s">
        <v>390</v>
      </c>
      <c r="AR26" s="543" t="s">
        <v>466</v>
      </c>
      <c r="AS26" s="381">
        <f t="shared" si="27"/>
        <v>0</v>
      </c>
      <c r="AT26" s="382">
        <v>0</v>
      </c>
      <c r="AU26" s="383" t="s">
        <v>141</v>
      </c>
      <c r="AV26" s="384">
        <f t="shared" si="7"/>
        <v>0</v>
      </c>
      <c r="AW26" s="385"/>
      <c r="AX26" s="386" t="s">
        <v>142</v>
      </c>
      <c r="AY26" s="387"/>
      <c r="AZ26" s="388">
        <f t="shared" si="8"/>
        <v>0</v>
      </c>
      <c r="BA26" s="380" t="s">
        <v>390</v>
      </c>
      <c r="BB26" s="543" t="s">
        <v>466</v>
      </c>
      <c r="BC26" s="381">
        <f t="shared" si="28"/>
        <v>0</v>
      </c>
      <c r="BD26" s="382">
        <v>0</v>
      </c>
      <c r="BE26" s="383" t="s">
        <v>141</v>
      </c>
      <c r="BF26" s="384">
        <f t="shared" si="9"/>
        <v>0</v>
      </c>
      <c r="BG26" s="385"/>
      <c r="BH26" s="386" t="s">
        <v>142</v>
      </c>
      <c r="BI26" s="387"/>
      <c r="BJ26" s="388">
        <f t="shared" si="10"/>
        <v>0</v>
      </c>
      <c r="BK26" s="380" t="s">
        <v>390</v>
      </c>
      <c r="BL26" s="543" t="s">
        <v>466</v>
      </c>
      <c r="BM26" s="357">
        <f t="shared" si="29"/>
        <v>0</v>
      </c>
      <c r="BN26" s="391">
        <v>0</v>
      </c>
      <c r="BO26" s="359" t="s">
        <v>141</v>
      </c>
      <c r="BP26" s="384">
        <f t="shared" si="11"/>
        <v>0</v>
      </c>
      <c r="BQ26" s="360"/>
      <c r="BR26" s="361" t="s">
        <v>142</v>
      </c>
      <c r="BS26" s="362"/>
      <c r="BT26" s="363">
        <f t="shared" si="12"/>
        <v>0</v>
      </c>
      <c r="BU26" s="380" t="s">
        <v>390</v>
      </c>
      <c r="BV26" s="543" t="s">
        <v>466</v>
      </c>
      <c r="BW26" s="357">
        <f t="shared" si="30"/>
        <v>0</v>
      </c>
      <c r="BX26" s="391">
        <v>0</v>
      </c>
      <c r="BY26" s="359" t="s">
        <v>141</v>
      </c>
      <c r="BZ26" s="384">
        <f t="shared" si="13"/>
        <v>0</v>
      </c>
      <c r="CA26" s="360"/>
      <c r="CB26" s="361" t="s">
        <v>142</v>
      </c>
      <c r="CC26" s="362"/>
      <c r="CD26" s="363">
        <f t="shared" si="14"/>
        <v>0</v>
      </c>
      <c r="CE26" s="380" t="s">
        <v>390</v>
      </c>
      <c r="CF26" s="543" t="s">
        <v>466</v>
      </c>
      <c r="CG26" s="357">
        <f t="shared" si="31"/>
        <v>0</v>
      </c>
      <c r="CH26" s="391">
        <v>0</v>
      </c>
      <c r="CI26" s="359" t="s">
        <v>141</v>
      </c>
      <c r="CJ26" s="384">
        <f t="shared" si="15"/>
        <v>0</v>
      </c>
      <c r="CK26" s="360"/>
      <c r="CL26" s="361" t="s">
        <v>142</v>
      </c>
      <c r="CM26" s="362"/>
      <c r="CN26" s="363">
        <f t="shared" si="16"/>
        <v>0</v>
      </c>
      <c r="CO26" s="380" t="s">
        <v>390</v>
      </c>
      <c r="CP26" s="543" t="s">
        <v>466</v>
      </c>
      <c r="CQ26" s="357">
        <f t="shared" si="32"/>
        <v>0</v>
      </c>
      <c r="CR26" s="391">
        <v>0</v>
      </c>
      <c r="CS26" s="359" t="s">
        <v>141</v>
      </c>
      <c r="CT26" s="384">
        <f t="shared" si="17"/>
        <v>0</v>
      </c>
      <c r="CU26" s="360"/>
      <c r="CV26" s="361" t="s">
        <v>142</v>
      </c>
      <c r="CW26" s="362"/>
      <c r="CX26" s="363">
        <f t="shared" si="18"/>
        <v>0</v>
      </c>
      <c r="CY26" s="380" t="s">
        <v>390</v>
      </c>
      <c r="CZ26" s="543" t="s">
        <v>466</v>
      </c>
      <c r="DA26" s="357">
        <f t="shared" si="33"/>
        <v>0</v>
      </c>
      <c r="DB26" s="391">
        <v>0</v>
      </c>
      <c r="DC26" s="359" t="s">
        <v>141</v>
      </c>
      <c r="DD26" s="384">
        <f t="shared" si="19"/>
        <v>0</v>
      </c>
      <c r="DE26" s="360"/>
      <c r="DF26" s="361" t="s">
        <v>142</v>
      </c>
      <c r="DG26" s="362"/>
      <c r="DH26" s="363">
        <f t="shared" si="20"/>
        <v>0</v>
      </c>
      <c r="DI26" s="380" t="s">
        <v>390</v>
      </c>
      <c r="DJ26" s="543" t="s">
        <v>466</v>
      </c>
      <c r="DK26" s="357">
        <f t="shared" si="34"/>
        <v>0</v>
      </c>
      <c r="DL26" s="391">
        <v>0</v>
      </c>
      <c r="DM26" s="359" t="s">
        <v>141</v>
      </c>
      <c r="DN26" s="384">
        <f t="shared" si="21"/>
        <v>0</v>
      </c>
      <c r="DO26" s="360"/>
      <c r="DP26" s="361" t="s">
        <v>142</v>
      </c>
      <c r="DQ26" s="362"/>
      <c r="DR26" s="363">
        <f t="shared" si="22"/>
        <v>0</v>
      </c>
    </row>
    <row r="27" spans="1:122" x14ac:dyDescent="0.2">
      <c r="A27" s="584"/>
      <c r="B27" s="709" t="s">
        <v>442</v>
      </c>
      <c r="C27" s="605" t="s">
        <v>449</v>
      </c>
      <c r="M27" s="392" t="s">
        <v>390</v>
      </c>
      <c r="N27" s="538" t="s">
        <v>468</v>
      </c>
      <c r="O27" s="393">
        <f t="shared" si="23"/>
        <v>0</v>
      </c>
      <c r="P27" s="394">
        <v>0</v>
      </c>
      <c r="Q27" s="395" t="s">
        <v>141</v>
      </c>
      <c r="R27" s="396">
        <f t="shared" si="24"/>
        <v>0</v>
      </c>
      <c r="S27" s="397"/>
      <c r="T27" s="398" t="s">
        <v>142</v>
      </c>
      <c r="U27" s="399"/>
      <c r="V27" s="400">
        <f t="shared" si="2"/>
        <v>0</v>
      </c>
      <c r="W27" s="392" t="s">
        <v>390</v>
      </c>
      <c r="X27" s="585" t="s">
        <v>144</v>
      </c>
      <c r="Y27" s="78">
        <f t="shared" si="25"/>
        <v>0</v>
      </c>
      <c r="Z27" s="586">
        <v>1</v>
      </c>
      <c r="AA27" s="587" t="s">
        <v>141</v>
      </c>
      <c r="AB27" s="85">
        <f t="shared" si="3"/>
        <v>0</v>
      </c>
      <c r="AC27" s="588">
        <v>0.33333333333333331</v>
      </c>
      <c r="AD27" s="589" t="s">
        <v>142</v>
      </c>
      <c r="AE27" s="590">
        <v>0.72916666666666663</v>
      </c>
      <c r="AF27" s="591">
        <f t="shared" si="35"/>
        <v>0.39583333333333331</v>
      </c>
      <c r="AG27" s="392" t="s">
        <v>390</v>
      </c>
      <c r="AH27" s="585" t="s">
        <v>144</v>
      </c>
      <c r="AI27" s="78">
        <f t="shared" si="26"/>
        <v>0</v>
      </c>
      <c r="AJ27" s="586">
        <v>1</v>
      </c>
      <c r="AK27" s="587" t="s">
        <v>141</v>
      </c>
      <c r="AL27" s="85">
        <f t="shared" si="5"/>
        <v>0</v>
      </c>
      <c r="AM27" s="588">
        <v>0.33333333333333331</v>
      </c>
      <c r="AN27" s="589" t="s">
        <v>142</v>
      </c>
      <c r="AO27" s="590">
        <v>0.72916666666666663</v>
      </c>
      <c r="AP27" s="591">
        <f t="shared" si="6"/>
        <v>0.39583333333333331</v>
      </c>
      <c r="AQ27" s="392" t="s">
        <v>390</v>
      </c>
      <c r="AR27" s="585" t="s">
        <v>144</v>
      </c>
      <c r="AS27" s="78">
        <f t="shared" si="27"/>
        <v>0</v>
      </c>
      <c r="AT27" s="586">
        <v>1</v>
      </c>
      <c r="AU27" s="587" t="s">
        <v>141</v>
      </c>
      <c r="AV27" s="85">
        <f t="shared" si="7"/>
        <v>0</v>
      </c>
      <c r="AW27" s="588">
        <v>0.33333333333333331</v>
      </c>
      <c r="AX27" s="589" t="s">
        <v>142</v>
      </c>
      <c r="AY27" s="590">
        <v>0.75</v>
      </c>
      <c r="AZ27" s="591">
        <f t="shared" si="8"/>
        <v>0.41666666666666669</v>
      </c>
      <c r="BA27" s="392" t="s">
        <v>390</v>
      </c>
      <c r="BB27" s="544" t="s">
        <v>144</v>
      </c>
      <c r="BC27" s="393">
        <f t="shared" si="28"/>
        <v>0</v>
      </c>
      <c r="BD27" s="394">
        <v>0</v>
      </c>
      <c r="BE27" s="395" t="s">
        <v>141</v>
      </c>
      <c r="BF27" s="396">
        <f t="shared" si="9"/>
        <v>0</v>
      </c>
      <c r="BG27" s="397"/>
      <c r="BH27" s="398" t="s">
        <v>142</v>
      </c>
      <c r="BI27" s="399"/>
      <c r="BJ27" s="400">
        <f t="shared" si="10"/>
        <v>0</v>
      </c>
      <c r="BK27" s="392" t="s">
        <v>390</v>
      </c>
      <c r="BL27" s="544" t="s">
        <v>144</v>
      </c>
      <c r="BM27" s="364">
        <f t="shared" si="29"/>
        <v>0</v>
      </c>
      <c r="BN27" s="403">
        <v>0</v>
      </c>
      <c r="BO27" s="366" t="s">
        <v>141</v>
      </c>
      <c r="BP27" s="396">
        <f t="shared" si="11"/>
        <v>0</v>
      </c>
      <c r="BQ27" s="367"/>
      <c r="BR27" s="368" t="s">
        <v>142</v>
      </c>
      <c r="BS27" s="369"/>
      <c r="BT27" s="370">
        <f t="shared" si="12"/>
        <v>0</v>
      </c>
      <c r="BU27" s="392" t="s">
        <v>390</v>
      </c>
      <c r="BV27" s="544" t="s">
        <v>144</v>
      </c>
      <c r="BW27" s="364">
        <f t="shared" si="30"/>
        <v>0</v>
      </c>
      <c r="BX27" s="403">
        <v>0</v>
      </c>
      <c r="BY27" s="366" t="s">
        <v>141</v>
      </c>
      <c r="BZ27" s="396">
        <f t="shared" si="13"/>
        <v>0</v>
      </c>
      <c r="CA27" s="367"/>
      <c r="CB27" s="368" t="s">
        <v>142</v>
      </c>
      <c r="CC27" s="369"/>
      <c r="CD27" s="370">
        <f t="shared" si="14"/>
        <v>0</v>
      </c>
      <c r="CE27" s="392" t="s">
        <v>390</v>
      </c>
      <c r="CF27" s="544" t="s">
        <v>144</v>
      </c>
      <c r="CG27" s="364">
        <f t="shared" si="31"/>
        <v>0</v>
      </c>
      <c r="CH27" s="403">
        <v>0</v>
      </c>
      <c r="CI27" s="366" t="s">
        <v>141</v>
      </c>
      <c r="CJ27" s="396">
        <f t="shared" si="15"/>
        <v>0</v>
      </c>
      <c r="CK27" s="367"/>
      <c r="CL27" s="368" t="s">
        <v>142</v>
      </c>
      <c r="CM27" s="369"/>
      <c r="CN27" s="370">
        <f t="shared" si="16"/>
        <v>0</v>
      </c>
      <c r="CO27" s="392" t="s">
        <v>390</v>
      </c>
      <c r="CP27" s="544" t="s">
        <v>144</v>
      </c>
      <c r="CQ27" s="364">
        <f t="shared" si="32"/>
        <v>0</v>
      </c>
      <c r="CR27" s="403">
        <v>0</v>
      </c>
      <c r="CS27" s="366" t="s">
        <v>141</v>
      </c>
      <c r="CT27" s="396">
        <f t="shared" si="17"/>
        <v>0</v>
      </c>
      <c r="CU27" s="367"/>
      <c r="CV27" s="368" t="s">
        <v>142</v>
      </c>
      <c r="CW27" s="369"/>
      <c r="CX27" s="370">
        <f t="shared" si="18"/>
        <v>0</v>
      </c>
      <c r="CY27" s="392" t="s">
        <v>390</v>
      </c>
      <c r="CZ27" s="544" t="s">
        <v>144</v>
      </c>
      <c r="DA27" s="364">
        <f t="shared" si="33"/>
        <v>0</v>
      </c>
      <c r="DB27" s="403">
        <v>0</v>
      </c>
      <c r="DC27" s="366" t="s">
        <v>141</v>
      </c>
      <c r="DD27" s="396">
        <f t="shared" si="19"/>
        <v>0</v>
      </c>
      <c r="DE27" s="367"/>
      <c r="DF27" s="368" t="s">
        <v>142</v>
      </c>
      <c r="DG27" s="369"/>
      <c r="DH27" s="370">
        <f t="shared" si="20"/>
        <v>0</v>
      </c>
      <c r="DI27" s="392" t="s">
        <v>390</v>
      </c>
      <c r="DJ27" s="544" t="s">
        <v>144</v>
      </c>
      <c r="DK27" s="364">
        <f t="shared" si="34"/>
        <v>0</v>
      </c>
      <c r="DL27" s="403">
        <v>0</v>
      </c>
      <c r="DM27" s="366" t="s">
        <v>141</v>
      </c>
      <c r="DN27" s="396">
        <f t="shared" si="21"/>
        <v>0</v>
      </c>
      <c r="DO27" s="367"/>
      <c r="DP27" s="368" t="s">
        <v>142</v>
      </c>
      <c r="DQ27" s="369"/>
      <c r="DR27" s="370">
        <f t="shared" si="22"/>
        <v>0</v>
      </c>
    </row>
    <row r="28" spans="1:122" x14ac:dyDescent="0.2">
      <c r="A28" s="584"/>
      <c r="B28" s="710"/>
      <c r="C28" s="606" t="s">
        <v>450</v>
      </c>
      <c r="M28" s="404" t="s">
        <v>390</v>
      </c>
      <c r="N28" s="539" t="s">
        <v>145</v>
      </c>
      <c r="O28" s="407">
        <f t="shared" si="23"/>
        <v>0</v>
      </c>
      <c r="P28" s="374">
        <v>0</v>
      </c>
      <c r="Q28" s="375" t="s">
        <v>141</v>
      </c>
      <c r="R28" s="373">
        <f t="shared" si="24"/>
        <v>0</v>
      </c>
      <c r="S28" s="376"/>
      <c r="T28" s="377" t="s">
        <v>142</v>
      </c>
      <c r="U28" s="378"/>
      <c r="V28" s="379">
        <f t="shared" si="2"/>
        <v>0</v>
      </c>
      <c r="W28" s="404" t="s">
        <v>390</v>
      </c>
      <c r="X28" s="592" t="s">
        <v>145</v>
      </c>
      <c r="Y28" s="98">
        <f t="shared" si="25"/>
        <v>0</v>
      </c>
      <c r="Z28" s="593">
        <v>1</v>
      </c>
      <c r="AA28" s="594" t="s">
        <v>141</v>
      </c>
      <c r="AB28" s="98">
        <f t="shared" si="3"/>
        <v>0</v>
      </c>
      <c r="AC28" s="595">
        <v>0.33333333333333331</v>
      </c>
      <c r="AD28" s="596" t="s">
        <v>142</v>
      </c>
      <c r="AE28" s="597">
        <v>0.72916666666666663</v>
      </c>
      <c r="AF28" s="598">
        <f t="shared" si="35"/>
        <v>0.39583333333333331</v>
      </c>
      <c r="AG28" s="404" t="s">
        <v>390</v>
      </c>
      <c r="AH28" s="592" t="s">
        <v>145</v>
      </c>
      <c r="AI28" s="98">
        <f t="shared" si="26"/>
        <v>0</v>
      </c>
      <c r="AJ28" s="593">
        <v>1</v>
      </c>
      <c r="AK28" s="594" t="s">
        <v>141</v>
      </c>
      <c r="AL28" s="98">
        <f t="shared" si="5"/>
        <v>0</v>
      </c>
      <c r="AM28" s="595">
        <v>0.33333333333333331</v>
      </c>
      <c r="AN28" s="596" t="s">
        <v>142</v>
      </c>
      <c r="AO28" s="597">
        <v>0.72916666666666663</v>
      </c>
      <c r="AP28" s="598">
        <f t="shared" si="6"/>
        <v>0.39583333333333331</v>
      </c>
      <c r="AQ28" s="404" t="s">
        <v>390</v>
      </c>
      <c r="AR28" s="592" t="s">
        <v>145</v>
      </c>
      <c r="AS28" s="98">
        <f t="shared" si="27"/>
        <v>0</v>
      </c>
      <c r="AT28" s="593">
        <v>1</v>
      </c>
      <c r="AU28" s="594" t="s">
        <v>141</v>
      </c>
      <c r="AV28" s="98">
        <f t="shared" si="7"/>
        <v>0</v>
      </c>
      <c r="AW28" s="595">
        <v>0.33333333333333331</v>
      </c>
      <c r="AX28" s="596" t="s">
        <v>142</v>
      </c>
      <c r="AY28" s="597">
        <v>0.75</v>
      </c>
      <c r="AZ28" s="598">
        <f t="shared" si="8"/>
        <v>0.41666666666666669</v>
      </c>
      <c r="BA28" s="404" t="s">
        <v>390</v>
      </c>
      <c r="BB28" s="545" t="s">
        <v>145</v>
      </c>
      <c r="BC28" s="407">
        <f t="shared" si="28"/>
        <v>0</v>
      </c>
      <c r="BD28" s="374">
        <v>0</v>
      </c>
      <c r="BE28" s="375" t="s">
        <v>141</v>
      </c>
      <c r="BF28" s="373">
        <f t="shared" si="9"/>
        <v>0</v>
      </c>
      <c r="BG28" s="376"/>
      <c r="BH28" s="377" t="s">
        <v>142</v>
      </c>
      <c r="BI28" s="378"/>
      <c r="BJ28" s="379">
        <f t="shared" si="10"/>
        <v>0</v>
      </c>
      <c r="BK28" s="404" t="s">
        <v>390</v>
      </c>
      <c r="BL28" s="545" t="s">
        <v>145</v>
      </c>
      <c r="BM28" s="373">
        <f t="shared" si="29"/>
        <v>0</v>
      </c>
      <c r="BN28" s="410">
        <v>0</v>
      </c>
      <c r="BO28" s="375" t="s">
        <v>141</v>
      </c>
      <c r="BP28" s="373">
        <f t="shared" si="11"/>
        <v>0</v>
      </c>
      <c r="BQ28" s="376"/>
      <c r="BR28" s="377" t="s">
        <v>142</v>
      </c>
      <c r="BS28" s="378"/>
      <c r="BT28" s="379">
        <f t="shared" si="12"/>
        <v>0</v>
      </c>
      <c r="BU28" s="404" t="s">
        <v>390</v>
      </c>
      <c r="BV28" s="545" t="s">
        <v>145</v>
      </c>
      <c r="BW28" s="373">
        <f t="shared" si="30"/>
        <v>0</v>
      </c>
      <c r="BX28" s="410">
        <v>0</v>
      </c>
      <c r="BY28" s="375" t="s">
        <v>141</v>
      </c>
      <c r="BZ28" s="373">
        <f t="shared" si="13"/>
        <v>0</v>
      </c>
      <c r="CA28" s="376"/>
      <c r="CB28" s="377" t="s">
        <v>142</v>
      </c>
      <c r="CC28" s="378"/>
      <c r="CD28" s="379">
        <f t="shared" si="14"/>
        <v>0</v>
      </c>
      <c r="CE28" s="404" t="s">
        <v>390</v>
      </c>
      <c r="CF28" s="545" t="s">
        <v>145</v>
      </c>
      <c r="CG28" s="373">
        <f t="shared" si="31"/>
        <v>0</v>
      </c>
      <c r="CH28" s="410">
        <v>0</v>
      </c>
      <c r="CI28" s="375" t="s">
        <v>141</v>
      </c>
      <c r="CJ28" s="373">
        <f t="shared" si="15"/>
        <v>0</v>
      </c>
      <c r="CK28" s="376"/>
      <c r="CL28" s="377" t="s">
        <v>142</v>
      </c>
      <c r="CM28" s="378"/>
      <c r="CN28" s="379">
        <f t="shared" si="16"/>
        <v>0</v>
      </c>
      <c r="CO28" s="404" t="s">
        <v>390</v>
      </c>
      <c r="CP28" s="545" t="s">
        <v>145</v>
      </c>
      <c r="CQ28" s="373">
        <f t="shared" si="32"/>
        <v>0</v>
      </c>
      <c r="CR28" s="410">
        <v>0</v>
      </c>
      <c r="CS28" s="375" t="s">
        <v>141</v>
      </c>
      <c r="CT28" s="373">
        <f t="shared" si="17"/>
        <v>0</v>
      </c>
      <c r="CU28" s="376"/>
      <c r="CV28" s="377" t="s">
        <v>142</v>
      </c>
      <c r="CW28" s="378"/>
      <c r="CX28" s="379">
        <f t="shared" si="18"/>
        <v>0</v>
      </c>
      <c r="CY28" s="404" t="s">
        <v>390</v>
      </c>
      <c r="CZ28" s="545" t="s">
        <v>145</v>
      </c>
      <c r="DA28" s="373">
        <f t="shared" si="33"/>
        <v>0</v>
      </c>
      <c r="DB28" s="410">
        <v>0</v>
      </c>
      <c r="DC28" s="375" t="s">
        <v>141</v>
      </c>
      <c r="DD28" s="373">
        <f t="shared" si="19"/>
        <v>0</v>
      </c>
      <c r="DE28" s="376"/>
      <c r="DF28" s="377" t="s">
        <v>142</v>
      </c>
      <c r="DG28" s="378"/>
      <c r="DH28" s="379">
        <f t="shared" si="20"/>
        <v>0</v>
      </c>
      <c r="DI28" s="404" t="s">
        <v>390</v>
      </c>
      <c r="DJ28" s="545" t="s">
        <v>145</v>
      </c>
      <c r="DK28" s="373">
        <f t="shared" si="34"/>
        <v>0</v>
      </c>
      <c r="DL28" s="410">
        <v>0</v>
      </c>
      <c r="DM28" s="375" t="s">
        <v>141</v>
      </c>
      <c r="DN28" s="373">
        <f t="shared" si="21"/>
        <v>0</v>
      </c>
      <c r="DO28" s="376"/>
      <c r="DP28" s="377" t="s">
        <v>142</v>
      </c>
      <c r="DQ28" s="378"/>
      <c r="DR28" s="379">
        <f t="shared" si="22"/>
        <v>0</v>
      </c>
    </row>
    <row r="29" spans="1:122" ht="45.6" thickBot="1" x14ac:dyDescent="0.25">
      <c r="A29" s="572"/>
      <c r="B29" s="607" t="s">
        <v>451</v>
      </c>
      <c r="C29" s="631" t="s">
        <v>443</v>
      </c>
      <c r="D29" s="412"/>
      <c r="E29" s="413"/>
      <c r="F29" s="412"/>
      <c r="G29" s="412"/>
      <c r="H29" s="413"/>
      <c r="I29" s="414"/>
      <c r="J29" s="415"/>
      <c r="K29" s="416"/>
      <c r="L29" s="416"/>
      <c r="M29" s="583" t="s">
        <v>350</v>
      </c>
      <c r="N29" s="465" t="s">
        <v>368</v>
      </c>
      <c r="O29" s="469">
        <f t="shared" si="23"/>
        <v>0</v>
      </c>
      <c r="P29" s="467">
        <v>0</v>
      </c>
      <c r="Q29" s="468" t="s">
        <v>141</v>
      </c>
      <c r="R29" s="469">
        <f t="shared" si="24"/>
        <v>0</v>
      </c>
      <c r="S29" s="470"/>
      <c r="T29" s="471" t="s">
        <v>142</v>
      </c>
      <c r="U29" s="472"/>
      <c r="V29" s="473">
        <f t="shared" si="2"/>
        <v>0</v>
      </c>
      <c r="W29" s="583" t="s">
        <v>350</v>
      </c>
      <c r="X29" s="465" t="s">
        <v>144</v>
      </c>
      <c r="Y29" s="469">
        <f t="shared" si="25"/>
        <v>0</v>
      </c>
      <c r="Z29" s="474">
        <v>0</v>
      </c>
      <c r="AA29" s="468" t="s">
        <v>141</v>
      </c>
      <c r="AB29" s="469">
        <f t="shared" si="3"/>
        <v>0</v>
      </c>
      <c r="AC29" s="470"/>
      <c r="AD29" s="471" t="s">
        <v>142</v>
      </c>
      <c r="AE29" s="472"/>
      <c r="AF29" s="473">
        <f t="shared" si="35"/>
        <v>0</v>
      </c>
      <c r="AG29" s="583" t="s">
        <v>350</v>
      </c>
      <c r="AH29" s="465" t="s">
        <v>144</v>
      </c>
      <c r="AI29" s="469">
        <f t="shared" si="26"/>
        <v>0</v>
      </c>
      <c r="AJ29" s="475">
        <v>0</v>
      </c>
      <c r="AK29" s="468" t="s">
        <v>141</v>
      </c>
      <c r="AL29" s="469">
        <f t="shared" si="5"/>
        <v>0</v>
      </c>
      <c r="AM29" s="470"/>
      <c r="AN29" s="471" t="s">
        <v>142</v>
      </c>
      <c r="AO29" s="472"/>
      <c r="AP29" s="473">
        <f t="shared" si="6"/>
        <v>0</v>
      </c>
      <c r="AQ29" s="583" t="s">
        <v>350</v>
      </c>
      <c r="AR29" s="465" t="s">
        <v>144</v>
      </c>
      <c r="AS29" s="469">
        <f t="shared" si="27"/>
        <v>0</v>
      </c>
      <c r="AT29" s="475">
        <v>0</v>
      </c>
      <c r="AU29" s="468" t="s">
        <v>141</v>
      </c>
      <c r="AV29" s="469">
        <f t="shared" si="7"/>
        <v>0</v>
      </c>
      <c r="AW29" s="470"/>
      <c r="AX29" s="471" t="s">
        <v>142</v>
      </c>
      <c r="AY29" s="472"/>
      <c r="AZ29" s="473">
        <f t="shared" si="8"/>
        <v>0</v>
      </c>
      <c r="BA29" s="583" t="s">
        <v>350</v>
      </c>
      <c r="BB29" s="465" t="s">
        <v>144</v>
      </c>
      <c r="BC29" s="469">
        <f t="shared" si="28"/>
        <v>0</v>
      </c>
      <c r="BD29" s="475">
        <v>0</v>
      </c>
      <c r="BE29" s="468" t="s">
        <v>141</v>
      </c>
      <c r="BF29" s="469">
        <f t="shared" si="9"/>
        <v>0</v>
      </c>
      <c r="BG29" s="470"/>
      <c r="BH29" s="471" t="s">
        <v>142</v>
      </c>
      <c r="BI29" s="472"/>
      <c r="BJ29" s="473">
        <f t="shared" si="10"/>
        <v>0</v>
      </c>
      <c r="BK29" s="583" t="s">
        <v>350</v>
      </c>
      <c r="BL29" s="465" t="s">
        <v>144</v>
      </c>
      <c r="BM29" s="469">
        <f t="shared" si="29"/>
        <v>0</v>
      </c>
      <c r="BN29" s="475">
        <v>0</v>
      </c>
      <c r="BO29" s="468" t="s">
        <v>141</v>
      </c>
      <c r="BP29" s="469">
        <f t="shared" si="11"/>
        <v>0</v>
      </c>
      <c r="BQ29" s="470"/>
      <c r="BR29" s="471" t="s">
        <v>142</v>
      </c>
      <c r="BS29" s="472"/>
      <c r="BT29" s="473">
        <f t="shared" si="12"/>
        <v>0</v>
      </c>
      <c r="BU29" s="583" t="s">
        <v>350</v>
      </c>
      <c r="BV29" s="465" t="s">
        <v>144</v>
      </c>
      <c r="BW29" s="469">
        <f t="shared" si="30"/>
        <v>0</v>
      </c>
      <c r="BX29" s="475">
        <v>0</v>
      </c>
      <c r="BY29" s="468" t="s">
        <v>141</v>
      </c>
      <c r="BZ29" s="469">
        <f t="shared" si="13"/>
        <v>0</v>
      </c>
      <c r="CA29" s="470"/>
      <c r="CB29" s="471" t="s">
        <v>142</v>
      </c>
      <c r="CC29" s="472"/>
      <c r="CD29" s="473">
        <f t="shared" si="14"/>
        <v>0</v>
      </c>
      <c r="CE29" s="583" t="s">
        <v>350</v>
      </c>
      <c r="CF29" s="465" t="s">
        <v>144</v>
      </c>
      <c r="CG29" s="469">
        <f t="shared" si="31"/>
        <v>0</v>
      </c>
      <c r="CH29" s="475">
        <v>0</v>
      </c>
      <c r="CI29" s="468" t="s">
        <v>141</v>
      </c>
      <c r="CJ29" s="469">
        <f t="shared" si="15"/>
        <v>0</v>
      </c>
      <c r="CK29" s="470"/>
      <c r="CL29" s="471" t="s">
        <v>142</v>
      </c>
      <c r="CM29" s="472"/>
      <c r="CN29" s="473">
        <f t="shared" si="16"/>
        <v>0</v>
      </c>
      <c r="CO29" s="583" t="s">
        <v>350</v>
      </c>
      <c r="CP29" s="465" t="s">
        <v>144</v>
      </c>
      <c r="CQ29" s="469">
        <f t="shared" si="32"/>
        <v>0</v>
      </c>
      <c r="CR29" s="475">
        <v>0</v>
      </c>
      <c r="CS29" s="468" t="s">
        <v>141</v>
      </c>
      <c r="CT29" s="469">
        <f t="shared" si="17"/>
        <v>0</v>
      </c>
      <c r="CU29" s="470"/>
      <c r="CV29" s="471" t="s">
        <v>142</v>
      </c>
      <c r="CW29" s="472"/>
      <c r="CX29" s="473">
        <f t="shared" si="18"/>
        <v>0</v>
      </c>
      <c r="CY29" s="583" t="s">
        <v>350</v>
      </c>
      <c r="CZ29" s="465" t="s">
        <v>144</v>
      </c>
      <c r="DA29" s="469">
        <f t="shared" si="33"/>
        <v>0</v>
      </c>
      <c r="DB29" s="475">
        <v>0</v>
      </c>
      <c r="DC29" s="468" t="s">
        <v>141</v>
      </c>
      <c r="DD29" s="469">
        <f t="shared" si="19"/>
        <v>0</v>
      </c>
      <c r="DE29" s="470"/>
      <c r="DF29" s="471" t="s">
        <v>142</v>
      </c>
      <c r="DG29" s="472"/>
      <c r="DH29" s="473">
        <f t="shared" si="20"/>
        <v>0</v>
      </c>
      <c r="DI29" s="583" t="s">
        <v>350</v>
      </c>
      <c r="DJ29" s="465" t="s">
        <v>144</v>
      </c>
      <c r="DK29" s="469">
        <f t="shared" si="34"/>
        <v>0</v>
      </c>
      <c r="DL29" s="475">
        <v>0</v>
      </c>
      <c r="DM29" s="468" t="s">
        <v>141</v>
      </c>
      <c r="DN29" s="469">
        <f t="shared" si="21"/>
        <v>0</v>
      </c>
      <c r="DO29" s="470"/>
      <c r="DP29" s="471" t="s">
        <v>142</v>
      </c>
      <c r="DQ29" s="472"/>
      <c r="DR29" s="473">
        <f t="shared" si="22"/>
        <v>0</v>
      </c>
    </row>
    <row r="30" spans="1:122" ht="18.600000000000001" customHeight="1" thickTop="1" x14ac:dyDescent="0.2">
      <c r="A30" s="711" t="s">
        <v>369</v>
      </c>
      <c r="B30" s="711"/>
      <c r="C30" s="711"/>
      <c r="D30" s="494"/>
      <c r="E30" s="495"/>
      <c r="F30" s="494"/>
      <c r="G30" s="494"/>
      <c r="H30" s="495"/>
      <c r="I30" s="496"/>
      <c r="J30" s="497"/>
      <c r="K30" s="498"/>
      <c r="L30" s="498"/>
      <c r="M30" s="502"/>
      <c r="N30" s="498" t="s">
        <v>140</v>
      </c>
      <c r="O30" s="499">
        <f t="shared" si="23"/>
        <v>0</v>
      </c>
      <c r="P30" s="546">
        <f ca="1">SUMIF(N4:V29,N30,P4:P29)</f>
        <v>1</v>
      </c>
      <c r="Q30" s="531" t="s">
        <v>371</v>
      </c>
      <c r="R30" s="500">
        <f ca="1">O30*P30</f>
        <v>0</v>
      </c>
      <c r="S30" s="495"/>
      <c r="T30" s="498"/>
      <c r="U30" s="501"/>
      <c r="V30" s="498"/>
      <c r="W30" s="498"/>
      <c r="X30" s="534" t="s">
        <v>140</v>
      </c>
      <c r="Y30" s="499">
        <f t="shared" si="25"/>
        <v>0</v>
      </c>
      <c r="Z30" s="546">
        <f ca="1">SUMIF(X4:AF29,X30,Z4:Z29)</f>
        <v>1</v>
      </c>
      <c r="AA30" s="565" t="s">
        <v>371</v>
      </c>
      <c r="AB30" s="499">
        <f t="shared" ca="1" si="3"/>
        <v>0</v>
      </c>
      <c r="AC30" s="495"/>
      <c r="AD30" s="498"/>
      <c r="AE30" s="501"/>
      <c r="AF30" s="498"/>
      <c r="AG30" s="498"/>
      <c r="AH30" s="534" t="s">
        <v>140</v>
      </c>
      <c r="AI30" s="499">
        <f t="shared" si="26"/>
        <v>0</v>
      </c>
      <c r="AJ30" s="546">
        <f ca="1">SUMIF(AH4:AP29,AH30,AJ4:AJ29)</f>
        <v>1</v>
      </c>
      <c r="AK30" s="565" t="s">
        <v>371</v>
      </c>
      <c r="AL30" s="499">
        <f t="shared" ca="1" si="5"/>
        <v>0</v>
      </c>
      <c r="AM30" s="495"/>
      <c r="AN30" s="498"/>
      <c r="AO30" s="501"/>
      <c r="AP30" s="498"/>
      <c r="AQ30" s="498"/>
      <c r="AR30" s="534" t="s">
        <v>140</v>
      </c>
      <c r="AS30" s="499">
        <f t="shared" si="27"/>
        <v>0</v>
      </c>
      <c r="AT30" s="546">
        <f ca="1">SUMIF(AR4:AZ29,AR30,AT4:AT29)</f>
        <v>1</v>
      </c>
      <c r="AU30" s="565" t="s">
        <v>371</v>
      </c>
      <c r="AV30" s="499">
        <f t="shared" ca="1" si="7"/>
        <v>0</v>
      </c>
      <c r="AW30" s="495"/>
      <c r="AX30" s="498"/>
      <c r="AY30" s="501"/>
      <c r="AZ30" s="498"/>
      <c r="BA30" s="498"/>
      <c r="BB30" s="534" t="s">
        <v>140</v>
      </c>
      <c r="BC30" s="499">
        <f t="shared" si="28"/>
        <v>0</v>
      </c>
      <c r="BD30" s="546">
        <f ca="1">SUMIF(BB4:BJ29,BB30,BD4:BD29)</f>
        <v>1</v>
      </c>
      <c r="BE30" s="565" t="s">
        <v>371</v>
      </c>
      <c r="BF30" s="499">
        <f t="shared" ca="1" si="9"/>
        <v>0</v>
      </c>
      <c r="BG30" s="495"/>
      <c r="BH30" s="498"/>
      <c r="BI30" s="501"/>
      <c r="BJ30" s="498"/>
      <c r="BK30" s="498"/>
      <c r="BL30" s="534" t="s">
        <v>140</v>
      </c>
      <c r="BM30" s="499">
        <f t="shared" si="29"/>
        <v>0</v>
      </c>
      <c r="BN30" s="546">
        <f ca="1">SUMIF(BL4:BT29,BL30,BN4:BN29)</f>
        <v>0</v>
      </c>
      <c r="BO30" s="565" t="s">
        <v>371</v>
      </c>
      <c r="BP30" s="499">
        <f t="shared" ca="1" si="11"/>
        <v>0</v>
      </c>
      <c r="BQ30" s="495"/>
      <c r="BR30" s="498"/>
      <c r="BS30" s="501"/>
      <c r="BT30" s="498"/>
      <c r="BU30" s="498"/>
      <c r="BV30" s="534" t="s">
        <v>140</v>
      </c>
      <c r="BW30" s="499">
        <f t="shared" si="30"/>
        <v>0</v>
      </c>
      <c r="BX30" s="546">
        <f ca="1">SUMIF(BV4:CD29,BV30,BX4:BX29)</f>
        <v>0</v>
      </c>
      <c r="BY30" s="565" t="s">
        <v>371</v>
      </c>
      <c r="BZ30" s="499">
        <f t="shared" ca="1" si="13"/>
        <v>0</v>
      </c>
      <c r="CA30" s="495"/>
      <c r="CB30" s="498"/>
      <c r="CC30" s="501"/>
      <c r="CD30" s="498"/>
      <c r="CE30" s="498"/>
      <c r="CF30" s="534" t="s">
        <v>140</v>
      </c>
      <c r="CG30" s="499">
        <f t="shared" si="31"/>
        <v>0</v>
      </c>
      <c r="CH30" s="546">
        <f ca="1">SUMIF(CF4:CN29,CF30,CH4:CH29)</f>
        <v>0</v>
      </c>
      <c r="CI30" s="565" t="s">
        <v>371</v>
      </c>
      <c r="CJ30" s="499">
        <f t="shared" ca="1" si="15"/>
        <v>0</v>
      </c>
      <c r="CK30" s="495"/>
      <c r="CL30" s="498"/>
      <c r="CM30" s="501"/>
      <c r="CN30" s="498"/>
      <c r="CO30" s="498"/>
      <c r="CP30" s="534" t="s">
        <v>140</v>
      </c>
      <c r="CQ30" s="499">
        <f t="shared" si="32"/>
        <v>0</v>
      </c>
      <c r="CR30" s="546">
        <f ca="1">SUMIF(CP4:CX29,CP30,CR4:CR29)</f>
        <v>0</v>
      </c>
      <c r="CS30" s="565" t="s">
        <v>371</v>
      </c>
      <c r="CT30" s="499">
        <f t="shared" ca="1" si="17"/>
        <v>0</v>
      </c>
      <c r="CU30" s="495"/>
      <c r="CV30" s="498"/>
      <c r="CW30" s="501"/>
      <c r="CX30" s="498"/>
      <c r="CY30" s="498"/>
      <c r="CZ30" s="534" t="s">
        <v>140</v>
      </c>
      <c r="DA30" s="499">
        <f t="shared" si="33"/>
        <v>0</v>
      </c>
      <c r="DB30" s="546">
        <f ca="1">SUMIF(CZ4:DH29,CZ30,DB4:DB29)</f>
        <v>0</v>
      </c>
      <c r="DC30" s="565" t="s">
        <v>371</v>
      </c>
      <c r="DD30" s="499">
        <f t="shared" ca="1" si="19"/>
        <v>0</v>
      </c>
      <c r="DE30" s="495"/>
      <c r="DF30" s="498"/>
      <c r="DG30" s="501"/>
      <c r="DH30" s="498"/>
      <c r="DI30" s="498"/>
      <c r="DJ30" s="534" t="s">
        <v>140</v>
      </c>
      <c r="DK30" s="499">
        <f t="shared" si="34"/>
        <v>0</v>
      </c>
      <c r="DL30" s="546">
        <f ca="1">SUMIF(DJ4:DR29,DJ30,DL4:DL29)</f>
        <v>0</v>
      </c>
      <c r="DM30" s="565" t="s">
        <v>371</v>
      </c>
      <c r="DN30" s="499">
        <f t="shared" ca="1" si="21"/>
        <v>0</v>
      </c>
      <c r="DO30" s="495"/>
      <c r="DP30" s="498"/>
      <c r="DQ30" s="501"/>
      <c r="DR30" s="502"/>
    </row>
    <row r="31" spans="1:122" x14ac:dyDescent="0.2">
      <c r="A31" s="712"/>
      <c r="B31" s="712"/>
      <c r="C31" s="712"/>
      <c r="D31" s="494"/>
      <c r="E31" s="495"/>
      <c r="F31" s="494"/>
      <c r="G31" s="494"/>
      <c r="H31" s="495"/>
      <c r="I31" s="496"/>
      <c r="J31" s="497"/>
      <c r="K31" s="498"/>
      <c r="L31" s="498"/>
      <c r="M31" s="502"/>
      <c r="N31" s="540" t="s">
        <v>466</v>
      </c>
      <c r="O31" s="499">
        <f t="shared" si="23"/>
        <v>0</v>
      </c>
      <c r="P31" s="547">
        <f ca="1">SUMIF(N4:V29,N31,P4:P29)</f>
        <v>1</v>
      </c>
      <c r="Q31" s="532" t="s">
        <v>371</v>
      </c>
      <c r="R31" s="499">
        <f ca="1">O31*P31</f>
        <v>0</v>
      </c>
      <c r="S31" s="495"/>
      <c r="T31" s="498"/>
      <c r="U31" s="501"/>
      <c r="V31" s="498"/>
      <c r="W31" s="498"/>
      <c r="X31" s="563" t="s">
        <v>466</v>
      </c>
      <c r="Y31" s="499">
        <f t="shared" si="25"/>
        <v>0</v>
      </c>
      <c r="Z31" s="547">
        <f ca="1">SUMIF(X4:AF29,X31,Z4:Z29)</f>
        <v>2</v>
      </c>
      <c r="AA31" s="566" t="s">
        <v>371</v>
      </c>
      <c r="AB31" s="499">
        <f ca="1">Y31*Z31</f>
        <v>0</v>
      </c>
      <c r="AC31" s="495"/>
      <c r="AD31" s="498"/>
      <c r="AE31" s="501"/>
      <c r="AF31" s="498"/>
      <c r="AG31" s="498"/>
      <c r="AH31" s="563" t="s">
        <v>466</v>
      </c>
      <c r="AI31" s="499">
        <f t="shared" si="26"/>
        <v>0</v>
      </c>
      <c r="AJ31" s="547">
        <f ca="1">SUMIF(AH4:AP29,AH31,AJ4:AJ29)</f>
        <v>2</v>
      </c>
      <c r="AK31" s="566" t="s">
        <v>371</v>
      </c>
      <c r="AL31" s="499">
        <f ca="1">AI31*AJ31</f>
        <v>0</v>
      </c>
      <c r="AM31" s="495"/>
      <c r="AN31" s="498"/>
      <c r="AO31" s="501"/>
      <c r="AP31" s="498"/>
      <c r="AQ31" s="498"/>
      <c r="AR31" s="563" t="s">
        <v>466</v>
      </c>
      <c r="AS31" s="499">
        <f t="shared" si="27"/>
        <v>0</v>
      </c>
      <c r="AT31" s="547">
        <f ca="1">SUMIF(AR4:AZ29,AR31,AT4:AT29)</f>
        <v>2</v>
      </c>
      <c r="AU31" s="566" t="s">
        <v>371</v>
      </c>
      <c r="AV31" s="499">
        <f ca="1">AS31*AT31</f>
        <v>0</v>
      </c>
      <c r="AW31" s="495"/>
      <c r="AX31" s="498"/>
      <c r="AY31" s="501"/>
      <c r="AZ31" s="498"/>
      <c r="BA31" s="498"/>
      <c r="BB31" s="563" t="s">
        <v>466</v>
      </c>
      <c r="BC31" s="499">
        <f t="shared" si="28"/>
        <v>0</v>
      </c>
      <c r="BD31" s="547">
        <f ca="1">SUMIF(BB4:BJ29,BB31,BD4:BD29)</f>
        <v>2</v>
      </c>
      <c r="BE31" s="566" t="s">
        <v>371</v>
      </c>
      <c r="BF31" s="499">
        <f ca="1">BC31*BD31</f>
        <v>0</v>
      </c>
      <c r="BG31" s="495"/>
      <c r="BH31" s="498"/>
      <c r="BI31" s="501"/>
      <c r="BJ31" s="498"/>
      <c r="BK31" s="498"/>
      <c r="BL31" s="563" t="s">
        <v>466</v>
      </c>
      <c r="BM31" s="499">
        <f t="shared" si="29"/>
        <v>0</v>
      </c>
      <c r="BN31" s="547">
        <f ca="1">SUMIF(BL4:BT29,BL31,BN4:BN29)</f>
        <v>0</v>
      </c>
      <c r="BO31" s="566" t="s">
        <v>371</v>
      </c>
      <c r="BP31" s="499">
        <f ca="1">BM31*BN31</f>
        <v>0</v>
      </c>
      <c r="BQ31" s="495"/>
      <c r="BR31" s="498"/>
      <c r="BS31" s="501"/>
      <c r="BT31" s="498"/>
      <c r="BU31" s="498"/>
      <c r="BV31" s="563" t="s">
        <v>466</v>
      </c>
      <c r="BW31" s="499">
        <f t="shared" si="30"/>
        <v>0</v>
      </c>
      <c r="BX31" s="547">
        <f ca="1">SUMIF(BV4:CD29,BV31,BX4:BX29)</f>
        <v>0</v>
      </c>
      <c r="BY31" s="566" t="s">
        <v>371</v>
      </c>
      <c r="BZ31" s="499">
        <f ca="1">BW31*BX31</f>
        <v>0</v>
      </c>
      <c r="CA31" s="495"/>
      <c r="CB31" s="498"/>
      <c r="CC31" s="501"/>
      <c r="CD31" s="498"/>
      <c r="CE31" s="498"/>
      <c r="CF31" s="563" t="s">
        <v>466</v>
      </c>
      <c r="CG31" s="499">
        <f t="shared" si="31"/>
        <v>0</v>
      </c>
      <c r="CH31" s="547">
        <f ca="1">SUMIF(CF4:CN29,CF31,CH4:CH29)</f>
        <v>0</v>
      </c>
      <c r="CI31" s="566" t="s">
        <v>371</v>
      </c>
      <c r="CJ31" s="499">
        <f ca="1">CG31*CH31</f>
        <v>0</v>
      </c>
      <c r="CK31" s="495"/>
      <c r="CL31" s="498"/>
      <c r="CM31" s="501"/>
      <c r="CN31" s="498"/>
      <c r="CO31" s="498"/>
      <c r="CP31" s="563" t="s">
        <v>466</v>
      </c>
      <c r="CQ31" s="499">
        <f t="shared" si="32"/>
        <v>0</v>
      </c>
      <c r="CR31" s="547">
        <f ca="1">SUMIF(CP4:CX29,CP31,CR4:CR29)</f>
        <v>0</v>
      </c>
      <c r="CS31" s="566" t="s">
        <v>371</v>
      </c>
      <c r="CT31" s="499">
        <f ca="1">CQ31*CR31</f>
        <v>0</v>
      </c>
      <c r="CU31" s="495"/>
      <c r="CV31" s="498"/>
      <c r="CW31" s="501"/>
      <c r="CX31" s="498"/>
      <c r="CY31" s="498"/>
      <c r="CZ31" s="563" t="s">
        <v>466</v>
      </c>
      <c r="DA31" s="499">
        <f t="shared" si="33"/>
        <v>0</v>
      </c>
      <c r="DB31" s="547">
        <f ca="1">SUMIF(CZ4:DH29,CZ31,DB4:DB29)</f>
        <v>0</v>
      </c>
      <c r="DC31" s="566" t="s">
        <v>371</v>
      </c>
      <c r="DD31" s="499">
        <f ca="1">DA31*DB31</f>
        <v>0</v>
      </c>
      <c r="DE31" s="495"/>
      <c r="DF31" s="498"/>
      <c r="DG31" s="501"/>
      <c r="DH31" s="498"/>
      <c r="DI31" s="498"/>
      <c r="DJ31" s="563" t="s">
        <v>466</v>
      </c>
      <c r="DK31" s="499">
        <f t="shared" si="34"/>
        <v>0</v>
      </c>
      <c r="DL31" s="547">
        <f ca="1">SUMIF(DJ4:DR29,DJ31,DL4:DL29)</f>
        <v>0</v>
      </c>
      <c r="DM31" s="566" t="s">
        <v>371</v>
      </c>
      <c r="DN31" s="499">
        <f ca="1">DK31*DL31</f>
        <v>0</v>
      </c>
      <c r="DO31" s="495"/>
      <c r="DP31" s="498"/>
      <c r="DQ31" s="501"/>
      <c r="DR31" s="502"/>
    </row>
    <row r="32" spans="1:122" x14ac:dyDescent="0.2">
      <c r="A32" s="712"/>
      <c r="B32" s="712"/>
      <c r="C32" s="712"/>
      <c r="D32" s="494"/>
      <c r="E32" s="495"/>
      <c r="F32" s="494"/>
      <c r="G32" s="494"/>
      <c r="H32" s="495"/>
      <c r="I32" s="496"/>
      <c r="J32" s="497"/>
      <c r="K32" s="498"/>
      <c r="L32" s="498"/>
      <c r="M32" s="502"/>
      <c r="N32" s="540" t="s">
        <v>144</v>
      </c>
      <c r="O32" s="499">
        <f t="shared" si="23"/>
        <v>0</v>
      </c>
      <c r="P32" s="547">
        <f ca="1">SUMIF(N4:V29,N32,P4:P29)</f>
        <v>1</v>
      </c>
      <c r="Q32" s="532" t="s">
        <v>371</v>
      </c>
      <c r="R32" s="499">
        <f t="shared" ca="1" si="24"/>
        <v>0</v>
      </c>
      <c r="S32" s="495"/>
      <c r="T32" s="498"/>
      <c r="U32" s="501"/>
      <c r="V32" s="498"/>
      <c r="W32" s="498"/>
      <c r="X32" s="563" t="s">
        <v>144</v>
      </c>
      <c r="Y32" s="499">
        <f t="shared" si="25"/>
        <v>0</v>
      </c>
      <c r="Z32" s="547">
        <f ca="1">SUMIF(X4:AF29,X32,Z4:Z29)</f>
        <v>9</v>
      </c>
      <c r="AA32" s="566" t="s">
        <v>371</v>
      </c>
      <c r="AB32" s="499">
        <f t="shared" ref="AB32:AB33" ca="1" si="36">Y32*Z32</f>
        <v>0</v>
      </c>
      <c r="AC32" s="495"/>
      <c r="AD32" s="498"/>
      <c r="AE32" s="501"/>
      <c r="AF32" s="498"/>
      <c r="AG32" s="498"/>
      <c r="AH32" s="563" t="s">
        <v>144</v>
      </c>
      <c r="AI32" s="499">
        <f t="shared" si="26"/>
        <v>0</v>
      </c>
      <c r="AJ32" s="547">
        <f ca="1">SUMIF(AH4:AP29,AH32,AJ4:AJ29)</f>
        <v>9</v>
      </c>
      <c r="AK32" s="566" t="s">
        <v>371</v>
      </c>
      <c r="AL32" s="499">
        <f t="shared" ref="AL32:AL33" ca="1" si="37">AI32*AJ32</f>
        <v>0</v>
      </c>
      <c r="AM32" s="495"/>
      <c r="AN32" s="498"/>
      <c r="AO32" s="501"/>
      <c r="AP32" s="498"/>
      <c r="AQ32" s="498"/>
      <c r="AR32" s="563" t="s">
        <v>144</v>
      </c>
      <c r="AS32" s="499">
        <f t="shared" si="27"/>
        <v>0</v>
      </c>
      <c r="AT32" s="547">
        <f ca="1">SUMIF(AR4:AZ29,AR32,AT4:AT29)</f>
        <v>9</v>
      </c>
      <c r="AU32" s="566" t="s">
        <v>371</v>
      </c>
      <c r="AV32" s="499">
        <f t="shared" ref="AV32:AV33" ca="1" si="38">AS32*AT32</f>
        <v>0</v>
      </c>
      <c r="AW32" s="495"/>
      <c r="AX32" s="498"/>
      <c r="AY32" s="501"/>
      <c r="AZ32" s="498"/>
      <c r="BA32" s="498"/>
      <c r="BB32" s="563" t="s">
        <v>144</v>
      </c>
      <c r="BC32" s="499">
        <f t="shared" si="28"/>
        <v>0</v>
      </c>
      <c r="BD32" s="547">
        <f ca="1">SUMIF(BB4:BJ29,BB32,BD4:BD29)</f>
        <v>7</v>
      </c>
      <c r="BE32" s="566" t="s">
        <v>371</v>
      </c>
      <c r="BF32" s="499">
        <f t="shared" ref="BF32:BF33" ca="1" si="39">BC32*BD32</f>
        <v>0</v>
      </c>
      <c r="BG32" s="495"/>
      <c r="BH32" s="498"/>
      <c r="BI32" s="501"/>
      <c r="BJ32" s="498"/>
      <c r="BK32" s="498"/>
      <c r="BL32" s="563" t="s">
        <v>144</v>
      </c>
      <c r="BM32" s="499">
        <f t="shared" si="29"/>
        <v>0</v>
      </c>
      <c r="BN32" s="547">
        <f ca="1">SUMIF(BL4:BT29,BL32,BN4:BN29)</f>
        <v>0</v>
      </c>
      <c r="BO32" s="566" t="s">
        <v>371</v>
      </c>
      <c r="BP32" s="499">
        <f t="shared" ref="BP32:BP33" ca="1" si="40">BM32*BN32</f>
        <v>0</v>
      </c>
      <c r="BQ32" s="495"/>
      <c r="BR32" s="498"/>
      <c r="BS32" s="501"/>
      <c r="BT32" s="498"/>
      <c r="BU32" s="498"/>
      <c r="BV32" s="563" t="s">
        <v>144</v>
      </c>
      <c r="BW32" s="499">
        <f t="shared" si="30"/>
        <v>0</v>
      </c>
      <c r="BX32" s="547">
        <f ca="1">SUMIF(BV4:CD29,BV32,BX4:BX29)</f>
        <v>0</v>
      </c>
      <c r="BY32" s="566" t="s">
        <v>371</v>
      </c>
      <c r="BZ32" s="499">
        <f t="shared" ref="BZ32:BZ33" ca="1" si="41">BW32*BX32</f>
        <v>0</v>
      </c>
      <c r="CA32" s="495"/>
      <c r="CB32" s="498"/>
      <c r="CC32" s="501"/>
      <c r="CD32" s="498"/>
      <c r="CE32" s="498"/>
      <c r="CF32" s="563" t="s">
        <v>144</v>
      </c>
      <c r="CG32" s="499">
        <f t="shared" si="31"/>
        <v>0</v>
      </c>
      <c r="CH32" s="547">
        <f ca="1">SUMIF(CF4:CN29,CF32,CH4:CH29)</f>
        <v>0</v>
      </c>
      <c r="CI32" s="566" t="s">
        <v>371</v>
      </c>
      <c r="CJ32" s="499">
        <f t="shared" ref="CJ32:CJ33" ca="1" si="42">CG32*CH32</f>
        <v>0</v>
      </c>
      <c r="CK32" s="495"/>
      <c r="CL32" s="498"/>
      <c r="CM32" s="501"/>
      <c r="CN32" s="498"/>
      <c r="CO32" s="498"/>
      <c r="CP32" s="563" t="s">
        <v>144</v>
      </c>
      <c r="CQ32" s="499">
        <f t="shared" si="32"/>
        <v>0</v>
      </c>
      <c r="CR32" s="547">
        <f ca="1">SUMIF(CP4:CX29,CP32,CR4:CR29)</f>
        <v>0</v>
      </c>
      <c r="CS32" s="566" t="s">
        <v>371</v>
      </c>
      <c r="CT32" s="499">
        <f t="shared" ref="CT32:CT33" ca="1" si="43">CQ32*CR32</f>
        <v>0</v>
      </c>
      <c r="CU32" s="495"/>
      <c r="CV32" s="498"/>
      <c r="CW32" s="501"/>
      <c r="CX32" s="498"/>
      <c r="CY32" s="498"/>
      <c r="CZ32" s="563" t="s">
        <v>144</v>
      </c>
      <c r="DA32" s="499">
        <f t="shared" si="33"/>
        <v>0</v>
      </c>
      <c r="DB32" s="547">
        <f ca="1">SUMIF(CZ4:DH29,CZ32,DB4:DB29)</f>
        <v>0</v>
      </c>
      <c r="DC32" s="566" t="s">
        <v>371</v>
      </c>
      <c r="DD32" s="499">
        <f t="shared" ref="DD32:DD33" ca="1" si="44">DA32*DB32</f>
        <v>0</v>
      </c>
      <c r="DE32" s="495"/>
      <c r="DF32" s="498"/>
      <c r="DG32" s="501"/>
      <c r="DH32" s="498"/>
      <c r="DI32" s="498"/>
      <c r="DJ32" s="563" t="s">
        <v>144</v>
      </c>
      <c r="DK32" s="499">
        <f t="shared" si="34"/>
        <v>0</v>
      </c>
      <c r="DL32" s="547">
        <f ca="1">SUMIF(DJ4:DR29,DJ32,DL4:DL29)</f>
        <v>0</v>
      </c>
      <c r="DM32" s="566" t="s">
        <v>371</v>
      </c>
      <c r="DN32" s="499">
        <f t="shared" ref="DN32:DN33" ca="1" si="45">DK32*DL32</f>
        <v>0</v>
      </c>
      <c r="DO32" s="495"/>
      <c r="DP32" s="498"/>
      <c r="DQ32" s="501"/>
      <c r="DR32" s="502"/>
    </row>
    <row r="33" spans="1:256" ht="15.6" thickBot="1" x14ac:dyDescent="0.25">
      <c r="A33" s="712"/>
      <c r="B33" s="712"/>
      <c r="C33" s="712"/>
      <c r="D33" s="494"/>
      <c r="E33" s="495"/>
      <c r="F33" s="494"/>
      <c r="G33" s="494"/>
      <c r="H33" s="495"/>
      <c r="I33" s="496"/>
      <c r="J33" s="497"/>
      <c r="K33" s="498"/>
      <c r="L33" s="498"/>
      <c r="M33" s="530"/>
      <c r="N33" s="541" t="s">
        <v>145</v>
      </c>
      <c r="O33" s="503">
        <f t="shared" si="23"/>
        <v>0</v>
      </c>
      <c r="P33" s="548">
        <f ca="1">SUMIF(N4:V29,N33,P4:P29)</f>
        <v>0</v>
      </c>
      <c r="Q33" s="533" t="s">
        <v>371</v>
      </c>
      <c r="R33" s="503">
        <f t="shared" ca="1" si="24"/>
        <v>0</v>
      </c>
      <c r="S33" s="495"/>
      <c r="T33" s="498"/>
      <c r="U33" s="501"/>
      <c r="V33" s="498"/>
      <c r="W33" s="498"/>
      <c r="X33" s="564" t="s">
        <v>145</v>
      </c>
      <c r="Y33" s="503">
        <f t="shared" si="25"/>
        <v>0</v>
      </c>
      <c r="Z33" s="548">
        <f ca="1">SUMIF(X4:AF29,X33,Z4:Z29)</f>
        <v>9</v>
      </c>
      <c r="AA33" s="567" t="s">
        <v>371</v>
      </c>
      <c r="AB33" s="503">
        <f t="shared" ca="1" si="36"/>
        <v>0</v>
      </c>
      <c r="AC33" s="495"/>
      <c r="AD33" s="498"/>
      <c r="AE33" s="501"/>
      <c r="AF33" s="498"/>
      <c r="AG33" s="498"/>
      <c r="AH33" s="564" t="s">
        <v>145</v>
      </c>
      <c r="AI33" s="503">
        <f t="shared" si="26"/>
        <v>0</v>
      </c>
      <c r="AJ33" s="548">
        <f ca="1">SUMIF(AH4:AP29,AH33,AJ4:AJ29)</f>
        <v>10</v>
      </c>
      <c r="AK33" s="567" t="s">
        <v>371</v>
      </c>
      <c r="AL33" s="503">
        <f t="shared" ca="1" si="37"/>
        <v>0</v>
      </c>
      <c r="AM33" s="495"/>
      <c r="AN33" s="498"/>
      <c r="AO33" s="501"/>
      <c r="AP33" s="498"/>
      <c r="AQ33" s="498"/>
      <c r="AR33" s="564" t="s">
        <v>145</v>
      </c>
      <c r="AS33" s="503">
        <f t="shared" si="27"/>
        <v>0</v>
      </c>
      <c r="AT33" s="548">
        <f ca="1">SUMIF(AR4:AZ29,AR33,AT4:AT29)</f>
        <v>10</v>
      </c>
      <c r="AU33" s="567" t="s">
        <v>371</v>
      </c>
      <c r="AV33" s="503">
        <f t="shared" ca="1" si="38"/>
        <v>0</v>
      </c>
      <c r="AW33" s="495"/>
      <c r="AX33" s="498"/>
      <c r="AY33" s="501"/>
      <c r="AZ33" s="498"/>
      <c r="BA33" s="498"/>
      <c r="BB33" s="564" t="s">
        <v>145</v>
      </c>
      <c r="BC33" s="503">
        <f t="shared" si="28"/>
        <v>0</v>
      </c>
      <c r="BD33" s="548">
        <f ca="1">SUMIF(BB4:BJ29,BB33,BD4:BD29)</f>
        <v>7</v>
      </c>
      <c r="BE33" s="567" t="s">
        <v>371</v>
      </c>
      <c r="BF33" s="503">
        <f t="shared" ca="1" si="39"/>
        <v>0</v>
      </c>
      <c r="BG33" s="495"/>
      <c r="BH33" s="498"/>
      <c r="BI33" s="501"/>
      <c r="BJ33" s="498"/>
      <c r="BK33" s="498"/>
      <c r="BL33" s="564" t="s">
        <v>145</v>
      </c>
      <c r="BM33" s="503">
        <f t="shared" si="29"/>
        <v>0</v>
      </c>
      <c r="BN33" s="548">
        <f ca="1">SUMIF(BL4:BT29,BL33,BN4:BN29)</f>
        <v>0</v>
      </c>
      <c r="BO33" s="567" t="s">
        <v>371</v>
      </c>
      <c r="BP33" s="503">
        <f t="shared" ca="1" si="40"/>
        <v>0</v>
      </c>
      <c r="BQ33" s="495"/>
      <c r="BR33" s="498"/>
      <c r="BS33" s="501"/>
      <c r="BT33" s="498"/>
      <c r="BU33" s="498"/>
      <c r="BV33" s="564" t="s">
        <v>145</v>
      </c>
      <c r="BW33" s="503">
        <f t="shared" si="30"/>
        <v>0</v>
      </c>
      <c r="BX33" s="548">
        <f ca="1">SUMIF(BV4:CD29,BV33,BX4:BX29)</f>
        <v>0</v>
      </c>
      <c r="BY33" s="567" t="s">
        <v>371</v>
      </c>
      <c r="BZ33" s="503">
        <f t="shared" ca="1" si="41"/>
        <v>0</v>
      </c>
      <c r="CA33" s="495"/>
      <c r="CB33" s="498"/>
      <c r="CC33" s="501"/>
      <c r="CD33" s="498"/>
      <c r="CE33" s="498"/>
      <c r="CF33" s="564" t="s">
        <v>145</v>
      </c>
      <c r="CG33" s="503">
        <f t="shared" si="31"/>
        <v>0</v>
      </c>
      <c r="CH33" s="548">
        <f ca="1">SUMIF(CF4:CN29,CF33,CH4:CH29)</f>
        <v>0</v>
      </c>
      <c r="CI33" s="567" t="s">
        <v>371</v>
      </c>
      <c r="CJ33" s="503">
        <f t="shared" ca="1" si="42"/>
        <v>0</v>
      </c>
      <c r="CK33" s="495"/>
      <c r="CL33" s="498"/>
      <c r="CM33" s="501"/>
      <c r="CN33" s="498"/>
      <c r="CO33" s="498"/>
      <c r="CP33" s="564" t="s">
        <v>145</v>
      </c>
      <c r="CQ33" s="503">
        <f t="shared" si="32"/>
        <v>0</v>
      </c>
      <c r="CR33" s="548">
        <f ca="1">SUMIF(CP4:CX29,CP33,CR4:CR29)</f>
        <v>0</v>
      </c>
      <c r="CS33" s="567" t="s">
        <v>371</v>
      </c>
      <c r="CT33" s="503">
        <f t="shared" ca="1" si="43"/>
        <v>0</v>
      </c>
      <c r="CU33" s="495"/>
      <c r="CV33" s="498"/>
      <c r="CW33" s="501"/>
      <c r="CX33" s="498"/>
      <c r="CY33" s="498"/>
      <c r="CZ33" s="564" t="s">
        <v>145</v>
      </c>
      <c r="DA33" s="503">
        <f t="shared" si="33"/>
        <v>0</v>
      </c>
      <c r="DB33" s="548">
        <f ca="1">SUMIF(CZ4:DH29,CZ33,DB4:DB29)</f>
        <v>0</v>
      </c>
      <c r="DC33" s="567" t="s">
        <v>371</v>
      </c>
      <c r="DD33" s="503">
        <f t="shared" ca="1" si="44"/>
        <v>0</v>
      </c>
      <c r="DE33" s="495"/>
      <c r="DF33" s="498"/>
      <c r="DG33" s="501"/>
      <c r="DH33" s="498"/>
      <c r="DI33" s="498"/>
      <c r="DJ33" s="564" t="s">
        <v>145</v>
      </c>
      <c r="DK33" s="503">
        <f t="shared" si="34"/>
        <v>0</v>
      </c>
      <c r="DL33" s="548">
        <f ca="1">SUMIF(DJ4:DR29,DJ33,DL4:DL29)</f>
        <v>0</v>
      </c>
      <c r="DM33" s="567" t="s">
        <v>371</v>
      </c>
      <c r="DN33" s="503">
        <f t="shared" ca="1" si="45"/>
        <v>0</v>
      </c>
      <c r="DO33" s="495"/>
      <c r="DP33" s="498"/>
      <c r="DQ33" s="501"/>
      <c r="DR33" s="502"/>
    </row>
    <row r="34" spans="1:256" s="574" customFormat="1" ht="15.6" thickTop="1" x14ac:dyDescent="0.2">
      <c r="A34" s="504"/>
      <c r="B34" s="504"/>
      <c r="C34" s="504"/>
      <c r="D34" s="505"/>
      <c r="E34" s="506"/>
      <c r="F34" s="505"/>
      <c r="G34" s="505"/>
      <c r="H34" s="506"/>
      <c r="I34" s="507"/>
      <c r="J34" s="508"/>
      <c r="K34" s="509"/>
      <c r="L34" s="509"/>
      <c r="M34" s="509"/>
      <c r="N34" s="510"/>
      <c r="O34" s="506"/>
      <c r="P34" s="549">
        <f ca="1">SUM(P30:P33)</f>
        <v>3</v>
      </c>
      <c r="Q34" s="510" t="s">
        <v>371</v>
      </c>
      <c r="R34" s="506">
        <f ca="1">SUM(R30:R33)</f>
        <v>0</v>
      </c>
      <c r="S34" s="506"/>
      <c r="T34" s="509"/>
      <c r="U34" s="511"/>
      <c r="V34" s="509"/>
      <c r="W34" s="509"/>
      <c r="X34" s="510"/>
      <c r="Y34" s="506"/>
      <c r="Z34" s="549">
        <f ca="1">SUM(Z30:Z33)</f>
        <v>21</v>
      </c>
      <c r="AA34" s="510" t="s">
        <v>371</v>
      </c>
      <c r="AB34" s="506">
        <f ca="1">SUM(AB30:AB33)</f>
        <v>0</v>
      </c>
      <c r="AC34" s="506"/>
      <c r="AD34" s="509"/>
      <c r="AE34" s="511"/>
      <c r="AF34" s="509"/>
      <c r="AG34" s="509"/>
      <c r="AH34" s="510"/>
      <c r="AI34" s="506"/>
      <c r="AJ34" s="549">
        <f ca="1">SUM(AJ30:AJ33)</f>
        <v>22</v>
      </c>
      <c r="AK34" s="510" t="s">
        <v>371</v>
      </c>
      <c r="AL34" s="506">
        <f ca="1">SUM(AL30:AL33)</f>
        <v>0</v>
      </c>
      <c r="AM34" s="506"/>
      <c r="AN34" s="509"/>
      <c r="AO34" s="511"/>
      <c r="AP34" s="509"/>
      <c r="AQ34" s="509"/>
      <c r="AR34" s="510"/>
      <c r="AS34" s="506"/>
      <c r="AT34" s="549">
        <f ca="1">SUM(AT30:AT33)</f>
        <v>22</v>
      </c>
      <c r="AU34" s="510" t="s">
        <v>371</v>
      </c>
      <c r="AV34" s="506">
        <f ca="1">SUM(AV30:AV33)</f>
        <v>0</v>
      </c>
      <c r="AW34" s="506"/>
      <c r="AX34" s="509"/>
      <c r="AY34" s="511"/>
      <c r="AZ34" s="509"/>
      <c r="BA34" s="509"/>
      <c r="BB34" s="510"/>
      <c r="BC34" s="506"/>
      <c r="BD34" s="549">
        <f ca="1">SUM(BD30:BD33)</f>
        <v>17</v>
      </c>
      <c r="BE34" s="510" t="s">
        <v>371</v>
      </c>
      <c r="BF34" s="506">
        <f ca="1">SUM(BF30:BF33)</f>
        <v>0</v>
      </c>
      <c r="BG34" s="506"/>
      <c r="BH34" s="509"/>
      <c r="BI34" s="511"/>
      <c r="BJ34" s="509"/>
      <c r="BK34" s="509"/>
      <c r="BL34" s="510"/>
      <c r="BM34" s="506"/>
      <c r="BN34" s="549">
        <f ca="1">SUM(BN30:BN33)</f>
        <v>0</v>
      </c>
      <c r="BO34" s="510" t="s">
        <v>371</v>
      </c>
      <c r="BP34" s="506">
        <f ca="1">SUM(BP30:BP33)</f>
        <v>0</v>
      </c>
      <c r="BQ34" s="506"/>
      <c r="BR34" s="509"/>
      <c r="BS34" s="511"/>
      <c r="BT34" s="509"/>
      <c r="BU34" s="509"/>
      <c r="BV34" s="510"/>
      <c r="BW34" s="506"/>
      <c r="BX34" s="549">
        <f ca="1">SUM(BX30:BX33)</f>
        <v>0</v>
      </c>
      <c r="BY34" s="510" t="s">
        <v>371</v>
      </c>
      <c r="BZ34" s="506">
        <f ca="1">SUM(BZ30:BZ33)</f>
        <v>0</v>
      </c>
      <c r="CA34" s="506"/>
      <c r="CB34" s="509"/>
      <c r="CC34" s="511"/>
      <c r="CD34" s="509"/>
      <c r="CE34" s="509"/>
      <c r="CF34" s="510"/>
      <c r="CG34" s="506"/>
      <c r="CH34" s="549">
        <f ca="1">SUM(CH30:CH33)</f>
        <v>0</v>
      </c>
      <c r="CI34" s="510" t="s">
        <v>371</v>
      </c>
      <c r="CJ34" s="506">
        <f ca="1">SUM(CJ30:CJ33)</f>
        <v>0</v>
      </c>
      <c r="CK34" s="506"/>
      <c r="CL34" s="509"/>
      <c r="CM34" s="511"/>
      <c r="CN34" s="509"/>
      <c r="CO34" s="509"/>
      <c r="CP34" s="510"/>
      <c r="CQ34" s="506"/>
      <c r="CR34" s="549">
        <f ca="1">SUM(CR30:CR33)</f>
        <v>0</v>
      </c>
      <c r="CS34" s="510" t="s">
        <v>371</v>
      </c>
      <c r="CT34" s="506">
        <f ca="1">SUM(CT30:CT33)</f>
        <v>0</v>
      </c>
      <c r="CU34" s="506"/>
      <c r="CV34" s="509"/>
      <c r="CW34" s="511"/>
      <c r="CX34" s="509"/>
      <c r="CY34" s="509"/>
      <c r="CZ34" s="510"/>
      <c r="DA34" s="506"/>
      <c r="DB34" s="549">
        <f ca="1">SUM(DB30:DB33)</f>
        <v>0</v>
      </c>
      <c r="DC34" s="510" t="s">
        <v>371</v>
      </c>
      <c r="DD34" s="506">
        <f ca="1">SUM(DD30:DD33)</f>
        <v>0</v>
      </c>
      <c r="DE34" s="506"/>
      <c r="DF34" s="509"/>
      <c r="DG34" s="511"/>
      <c r="DH34" s="509"/>
      <c r="DI34" s="509"/>
      <c r="DJ34" s="510"/>
      <c r="DK34" s="506"/>
      <c r="DL34" s="549">
        <f ca="1">SUM(DL30:DL33)</f>
        <v>0</v>
      </c>
      <c r="DM34" s="510" t="s">
        <v>371</v>
      </c>
      <c r="DN34" s="506">
        <f ca="1">SUM(DN30:DN33)</f>
        <v>0</v>
      </c>
      <c r="DO34" s="506"/>
      <c r="DP34" s="509"/>
      <c r="DQ34" s="511"/>
      <c r="DR34" s="512"/>
      <c r="DS34" s="580"/>
      <c r="DT34" s="577"/>
      <c r="DU34" s="577"/>
      <c r="DV34" s="577"/>
      <c r="DW34" s="577"/>
      <c r="DX34" s="577"/>
      <c r="DY34" s="577"/>
      <c r="DZ34" s="577"/>
      <c r="EA34" s="577"/>
      <c r="EB34" s="577"/>
      <c r="EC34" s="577"/>
      <c r="ED34" s="577"/>
      <c r="EE34" s="577"/>
      <c r="EF34" s="577"/>
      <c r="EG34" s="577"/>
      <c r="EH34" s="577"/>
      <c r="EI34" s="577"/>
      <c r="EJ34" s="577"/>
      <c r="EK34" s="577"/>
      <c r="EL34" s="577"/>
      <c r="EM34" s="577"/>
      <c r="EN34" s="577"/>
      <c r="EO34" s="577"/>
      <c r="EP34" s="577"/>
      <c r="EQ34" s="577"/>
      <c r="ER34" s="577"/>
      <c r="ES34" s="577"/>
      <c r="ET34" s="577"/>
      <c r="EU34" s="577"/>
      <c r="EV34" s="577"/>
      <c r="EW34" s="577"/>
      <c r="EX34" s="577"/>
      <c r="EY34" s="577"/>
      <c r="EZ34" s="577"/>
      <c r="FA34" s="577"/>
      <c r="FB34" s="577"/>
      <c r="FC34" s="577"/>
      <c r="FD34" s="577"/>
      <c r="FE34" s="577"/>
      <c r="FF34" s="577"/>
      <c r="FG34" s="577"/>
      <c r="FH34" s="577"/>
      <c r="FI34" s="577"/>
      <c r="FJ34" s="577"/>
      <c r="FK34" s="577"/>
      <c r="FL34" s="577"/>
      <c r="FM34" s="577"/>
      <c r="FN34" s="577"/>
      <c r="FO34" s="577"/>
      <c r="FP34" s="577"/>
      <c r="FQ34" s="577"/>
      <c r="FR34" s="577"/>
      <c r="FS34" s="577"/>
      <c r="FT34" s="577"/>
      <c r="FU34" s="577"/>
      <c r="FV34" s="577"/>
      <c r="FW34" s="577"/>
      <c r="FX34" s="577"/>
      <c r="FY34" s="577"/>
      <c r="FZ34" s="577"/>
      <c r="GA34" s="577"/>
      <c r="GB34" s="577"/>
      <c r="GC34" s="577"/>
      <c r="GD34" s="577"/>
      <c r="GE34" s="577"/>
      <c r="GF34" s="577"/>
      <c r="GG34" s="577"/>
      <c r="GH34" s="577"/>
      <c r="GI34" s="577"/>
      <c r="GJ34" s="577"/>
      <c r="GK34" s="577"/>
      <c r="GL34" s="577"/>
      <c r="GM34" s="577"/>
      <c r="GN34" s="577"/>
      <c r="GO34" s="577"/>
      <c r="GP34" s="577"/>
      <c r="GQ34" s="577"/>
      <c r="GR34" s="577"/>
      <c r="GS34" s="577"/>
      <c r="GT34" s="577"/>
      <c r="GU34" s="577"/>
      <c r="GV34" s="577"/>
      <c r="GW34" s="577"/>
      <c r="GX34" s="577"/>
      <c r="GY34" s="577"/>
      <c r="GZ34" s="577"/>
      <c r="HA34" s="577"/>
      <c r="HB34" s="577"/>
      <c r="HC34" s="577"/>
      <c r="HD34" s="577"/>
      <c r="HE34" s="577"/>
      <c r="HF34" s="577"/>
      <c r="HG34" s="577"/>
      <c r="HH34" s="577"/>
      <c r="HI34" s="577"/>
      <c r="HJ34" s="577"/>
      <c r="HK34" s="577"/>
      <c r="HL34" s="577"/>
      <c r="HM34" s="577"/>
      <c r="HN34" s="577"/>
      <c r="HO34" s="577"/>
      <c r="HP34" s="577"/>
      <c r="HQ34" s="577"/>
      <c r="HR34" s="577"/>
      <c r="HS34" s="577"/>
      <c r="HT34" s="577"/>
      <c r="HU34" s="577"/>
      <c r="HV34" s="577"/>
      <c r="HW34" s="577"/>
      <c r="HX34" s="577"/>
      <c r="HY34" s="577"/>
      <c r="HZ34" s="577"/>
      <c r="IA34" s="577"/>
      <c r="IB34" s="577"/>
      <c r="IC34" s="577"/>
      <c r="ID34" s="577"/>
      <c r="IE34" s="577"/>
      <c r="IF34" s="577"/>
      <c r="IG34" s="577"/>
      <c r="IH34" s="577"/>
      <c r="II34" s="577"/>
      <c r="IJ34" s="577"/>
      <c r="IK34" s="577"/>
      <c r="IL34" s="577"/>
      <c r="IM34" s="577"/>
      <c r="IN34" s="577"/>
      <c r="IO34" s="577"/>
      <c r="IP34" s="577"/>
      <c r="IQ34" s="577"/>
      <c r="IR34" s="577"/>
      <c r="IS34" s="577"/>
      <c r="IT34" s="577"/>
      <c r="IU34" s="577"/>
      <c r="IV34" s="577"/>
    </row>
    <row r="35" spans="1:256" ht="6" customHeight="1" x14ac:dyDescent="0.2">
      <c r="N35" s="107"/>
      <c r="O35" s="70"/>
      <c r="P35" s="550"/>
      <c r="R35" s="70"/>
      <c r="X35" s="107"/>
      <c r="Y35" s="70"/>
      <c r="Z35" s="550"/>
      <c r="AB35" s="70"/>
      <c r="AH35" s="107"/>
      <c r="AI35" s="70"/>
      <c r="AJ35" s="550"/>
      <c r="AL35" s="70"/>
      <c r="AR35" s="107"/>
      <c r="AS35" s="70"/>
      <c r="AT35" s="550"/>
      <c r="AV35" s="70"/>
      <c r="BB35" s="107"/>
      <c r="BC35" s="70"/>
      <c r="BD35" s="550"/>
      <c r="BF35" s="70"/>
      <c r="BL35" s="107"/>
      <c r="BM35" s="70"/>
      <c r="BN35" s="550"/>
      <c r="BO35" s="107"/>
      <c r="BP35" s="70"/>
      <c r="BQ35" s="70"/>
      <c r="BR35" s="71"/>
      <c r="BS35" s="72"/>
      <c r="BT35" s="71"/>
      <c r="BU35" s="71"/>
      <c r="BV35" s="107"/>
      <c r="BW35" s="70"/>
      <c r="BX35" s="550"/>
      <c r="BY35" s="107"/>
      <c r="BZ35" s="70"/>
      <c r="CA35" s="70"/>
      <c r="CB35" s="71"/>
      <c r="CC35" s="72"/>
      <c r="CD35" s="71"/>
      <c r="CE35" s="71"/>
      <c r="CF35" s="107"/>
      <c r="CG35" s="70"/>
      <c r="CH35" s="550"/>
      <c r="CI35" s="107"/>
      <c r="CJ35" s="70"/>
      <c r="CK35" s="70"/>
      <c r="CL35" s="71"/>
      <c r="CM35" s="72"/>
      <c r="CN35" s="71"/>
      <c r="CO35" s="71"/>
      <c r="CP35" s="107"/>
      <c r="CQ35" s="70"/>
      <c r="CR35" s="550"/>
      <c r="CS35" s="107"/>
      <c r="CT35" s="70"/>
      <c r="CU35" s="70"/>
      <c r="CV35" s="71"/>
      <c r="CW35" s="72"/>
      <c r="CX35" s="71"/>
      <c r="CY35" s="71"/>
      <c r="CZ35" s="107"/>
      <c r="DA35" s="70"/>
      <c r="DB35" s="550"/>
      <c r="DC35" s="107"/>
      <c r="DD35" s="70"/>
      <c r="DE35" s="70"/>
      <c r="DF35" s="71"/>
      <c r="DG35" s="72"/>
      <c r="DH35" s="71"/>
      <c r="DI35" s="71"/>
      <c r="DJ35" s="107"/>
      <c r="DK35" s="70"/>
      <c r="DL35" s="550"/>
      <c r="DM35" s="107"/>
      <c r="DN35" s="70"/>
      <c r="DO35" s="70"/>
      <c r="DP35" s="71"/>
      <c r="DQ35" s="72"/>
      <c r="DR35" s="419"/>
    </row>
    <row r="36" spans="1:256" ht="16.2" customHeight="1" x14ac:dyDescent="0.2">
      <c r="A36" s="713" t="s">
        <v>152</v>
      </c>
      <c r="B36" s="619" t="s">
        <v>372</v>
      </c>
      <c r="C36" s="620" t="s">
        <v>373</v>
      </c>
      <c r="D36" s="104"/>
      <c r="E36" s="105"/>
      <c r="F36" s="104"/>
      <c r="G36" s="104"/>
      <c r="H36" s="105"/>
      <c r="I36" s="422"/>
      <c r="J36" s="423"/>
      <c r="K36" s="424"/>
      <c r="L36" s="424"/>
      <c r="M36" s="425" t="s">
        <v>454</v>
      </c>
      <c r="N36" s="426" t="s">
        <v>154</v>
      </c>
      <c r="O36" s="105">
        <f>IF($C$36="警備隊長・副隊長",$DV$10,IF($C$36="警備副隊長",$DV$11,IF($C$36="警備員",$DV$12,$DV$12)))</f>
        <v>0</v>
      </c>
      <c r="P36" s="426">
        <v>1</v>
      </c>
      <c r="Q36" s="426" t="s">
        <v>30</v>
      </c>
      <c r="R36" s="105">
        <f t="shared" ref="R36:R38" si="46">O36*P36</f>
        <v>0</v>
      </c>
      <c r="S36" s="427">
        <v>0.3125</v>
      </c>
      <c r="T36" s="426" t="s">
        <v>142</v>
      </c>
      <c r="U36" s="427">
        <v>0.625</v>
      </c>
      <c r="V36" s="428">
        <f t="shared" ref="V36:V37" si="47">SUM(U36-S36)</f>
        <v>0.3125</v>
      </c>
      <c r="W36" s="425" t="s">
        <v>454</v>
      </c>
      <c r="X36" s="426" t="s">
        <v>154</v>
      </c>
      <c r="Y36" s="105">
        <f>IF($C$36="警備隊長・副隊長",$DV$10,IF($C$36="警備副隊長",$DV$11,IF($C$36="警備員",$DV$12,$DV$12)))</f>
        <v>0</v>
      </c>
      <c r="Z36" s="426">
        <v>2</v>
      </c>
      <c r="AA36" s="426" t="s">
        <v>30</v>
      </c>
      <c r="AB36" s="105">
        <f t="shared" ref="AB36:AB37" si="48">Y36*Z36</f>
        <v>0</v>
      </c>
      <c r="AC36" s="427">
        <v>0.27083333333333331</v>
      </c>
      <c r="AD36" s="426" t="s">
        <v>142</v>
      </c>
      <c r="AE36" s="427">
        <v>0.77083333333333337</v>
      </c>
      <c r="AF36" s="428">
        <f t="shared" ref="AF36:AF37" si="49">SUM(AE36-AC36)</f>
        <v>0.5</v>
      </c>
      <c r="AG36" s="425" t="s">
        <v>454</v>
      </c>
      <c r="AH36" s="426" t="s">
        <v>154</v>
      </c>
      <c r="AI36" s="105">
        <f>IF($C$36="警備隊長・副隊長",$DV$10,IF($C$36="警備副隊長",$DV$11,IF($C$36="警備員",$DV$12,$DV$12)))</f>
        <v>0</v>
      </c>
      <c r="AJ36" s="426">
        <v>2</v>
      </c>
      <c r="AK36" s="426" t="s">
        <v>30</v>
      </c>
      <c r="AL36" s="105">
        <f t="shared" ref="AL36:AL37" si="50">AI36*AJ36</f>
        <v>0</v>
      </c>
      <c r="AM36" s="427">
        <v>0.27083333333333331</v>
      </c>
      <c r="AN36" s="426" t="s">
        <v>142</v>
      </c>
      <c r="AO36" s="427">
        <v>0.77083333333333337</v>
      </c>
      <c r="AP36" s="428">
        <f t="shared" ref="AP36:AP37" si="51">SUM(AO36-AM36)</f>
        <v>0.5</v>
      </c>
      <c r="AQ36" s="425" t="s">
        <v>454</v>
      </c>
      <c r="AR36" s="426" t="s">
        <v>154</v>
      </c>
      <c r="AS36" s="105">
        <f>IF($C$36="警備隊長・副隊長",$DV$10,IF($C$36="警備副隊長",$DV$11,IF($C$36="警備員",$DV$12,$DV$12)))</f>
        <v>0</v>
      </c>
      <c r="AT36" s="426">
        <v>2</v>
      </c>
      <c r="AU36" s="426" t="s">
        <v>30</v>
      </c>
      <c r="AV36" s="105">
        <f t="shared" ref="AV36:AV37" si="52">AS36*AT36</f>
        <v>0</v>
      </c>
      <c r="AW36" s="427">
        <v>0.27083333333333331</v>
      </c>
      <c r="AX36" s="426" t="s">
        <v>142</v>
      </c>
      <c r="AY36" s="427">
        <v>0.79166666666666663</v>
      </c>
      <c r="AZ36" s="428">
        <f t="shared" ref="AZ36:AZ37" si="53">SUM(AY36-AW36)</f>
        <v>0.52083333333333326</v>
      </c>
      <c r="BA36" s="425" t="s">
        <v>454</v>
      </c>
      <c r="BB36" s="426" t="s">
        <v>154</v>
      </c>
      <c r="BC36" s="105">
        <f>IF($C$36="警備隊長・副隊長",$DV$10,IF($C$36="警備副隊長",$DV$11,IF($C$36="警備員",$DV$12,$DV$12)))</f>
        <v>0</v>
      </c>
      <c r="BD36" s="426">
        <v>2</v>
      </c>
      <c r="BE36" s="426" t="s">
        <v>30</v>
      </c>
      <c r="BF36" s="105">
        <f t="shared" ref="BF36:BF37" si="54">BC36*BD36</f>
        <v>0</v>
      </c>
      <c r="BG36" s="427">
        <v>0.27083333333333331</v>
      </c>
      <c r="BH36" s="426" t="s">
        <v>142</v>
      </c>
      <c r="BI36" s="427">
        <v>0.72916666666666663</v>
      </c>
      <c r="BJ36" s="428">
        <f t="shared" ref="BJ36:BJ37" si="55">SUM(BI36-BG36)</f>
        <v>0.45833333333333331</v>
      </c>
      <c r="BK36" s="425" t="s">
        <v>454</v>
      </c>
      <c r="BL36" s="490" t="s">
        <v>154</v>
      </c>
      <c r="BM36" s="489">
        <f>IF($C$36="警備隊長・副隊長",$DV$10,IF($C$36="警備副隊長",$DV$11,IF($C$36="警備員",$DV$12,$DV$12)))</f>
        <v>0</v>
      </c>
      <c r="BN36" s="490">
        <v>0</v>
      </c>
      <c r="BO36" s="490" t="s">
        <v>30</v>
      </c>
      <c r="BP36" s="489">
        <f t="shared" ref="BP36:BP37" si="56">BM36*BN36</f>
        <v>0</v>
      </c>
      <c r="BQ36" s="489"/>
      <c r="BR36" s="490" t="s">
        <v>142</v>
      </c>
      <c r="BS36" s="491"/>
      <c r="BT36" s="492">
        <f t="shared" ref="BT36:BT37" si="57">SUM(BS36-BQ36)</f>
        <v>0</v>
      </c>
      <c r="BU36" s="425" t="s">
        <v>454</v>
      </c>
      <c r="BV36" s="490" t="s">
        <v>154</v>
      </c>
      <c r="BW36" s="489">
        <f>IF($C$36="警備隊長・副隊長",$DV$10,IF($C$36="警備副隊長",$DV$11,IF($C$36="警備員",$DV$12,$DV$12)))</f>
        <v>0</v>
      </c>
      <c r="BX36" s="490">
        <v>0</v>
      </c>
      <c r="BY36" s="490" t="s">
        <v>30</v>
      </c>
      <c r="BZ36" s="489">
        <f t="shared" ref="BZ36:BZ37" si="58">BW36*BX36</f>
        <v>0</v>
      </c>
      <c r="CA36" s="489"/>
      <c r="CB36" s="490" t="s">
        <v>142</v>
      </c>
      <c r="CC36" s="491"/>
      <c r="CD36" s="492">
        <f t="shared" ref="CD36:CD37" si="59">SUM(CC36-CA36)</f>
        <v>0</v>
      </c>
      <c r="CE36" s="425" t="s">
        <v>454</v>
      </c>
      <c r="CF36" s="490" t="s">
        <v>154</v>
      </c>
      <c r="CG36" s="489">
        <f>IF($C$36="警備隊長・副隊長",$DV$10,IF($C$36="警備副隊長",$DV$11,IF($C$36="警備員",$DV$12,$DV$12)))</f>
        <v>0</v>
      </c>
      <c r="CH36" s="490">
        <v>0</v>
      </c>
      <c r="CI36" s="490" t="s">
        <v>30</v>
      </c>
      <c r="CJ36" s="489">
        <f t="shared" ref="CJ36:CJ37" si="60">CG36*CH36</f>
        <v>0</v>
      </c>
      <c r="CK36" s="489"/>
      <c r="CL36" s="490" t="s">
        <v>142</v>
      </c>
      <c r="CM36" s="491"/>
      <c r="CN36" s="492">
        <f t="shared" ref="CN36:CN37" si="61">SUM(CM36-CK36)</f>
        <v>0</v>
      </c>
      <c r="CO36" s="425" t="s">
        <v>454</v>
      </c>
      <c r="CP36" s="490" t="s">
        <v>154</v>
      </c>
      <c r="CQ36" s="489">
        <f>IF($C$36="警備隊長・副隊長",$DV$10,IF($C$36="警備副隊長",$DV$11,IF($C$36="警備員",$DV$12,$DV$12)))</f>
        <v>0</v>
      </c>
      <c r="CR36" s="490">
        <v>0</v>
      </c>
      <c r="CS36" s="490" t="s">
        <v>30</v>
      </c>
      <c r="CT36" s="489">
        <f t="shared" ref="CT36:CT37" si="62">CQ36*CR36</f>
        <v>0</v>
      </c>
      <c r="CU36" s="489"/>
      <c r="CV36" s="490" t="s">
        <v>142</v>
      </c>
      <c r="CW36" s="491"/>
      <c r="CX36" s="492">
        <f t="shared" ref="CX36:CX37" si="63">SUM(CW36-CU36)</f>
        <v>0</v>
      </c>
      <c r="CY36" s="425" t="s">
        <v>454</v>
      </c>
      <c r="CZ36" s="490" t="s">
        <v>154</v>
      </c>
      <c r="DA36" s="489">
        <f>IF($C$36="警備隊長・副隊長",$DV$10,IF($C$36="警備副隊長",$DV$11,IF($C$36="警備員",$DV$12,$DV$12)))</f>
        <v>0</v>
      </c>
      <c r="DB36" s="490">
        <v>0</v>
      </c>
      <c r="DC36" s="490" t="s">
        <v>30</v>
      </c>
      <c r="DD36" s="489">
        <f t="shared" ref="DD36:DD37" si="64">DA36*DB36</f>
        <v>0</v>
      </c>
      <c r="DE36" s="489"/>
      <c r="DF36" s="490" t="s">
        <v>142</v>
      </c>
      <c r="DG36" s="491"/>
      <c r="DH36" s="492">
        <f t="shared" ref="DH36:DH37" si="65">SUM(DG36-DE36)</f>
        <v>0</v>
      </c>
      <c r="DI36" s="425" t="s">
        <v>454</v>
      </c>
      <c r="DJ36" s="490" t="s">
        <v>154</v>
      </c>
      <c r="DK36" s="489">
        <f>IF($C$36="警備隊長・副隊長",$DV$10,IF($C$36="警備副隊長",$DV$11,IF($C$36="警備員",$DV$12,$DV$12)))</f>
        <v>0</v>
      </c>
      <c r="DL36" s="490">
        <v>0</v>
      </c>
      <c r="DM36" s="490" t="s">
        <v>30</v>
      </c>
      <c r="DN36" s="489">
        <f t="shared" ref="DN36:DN37" si="66">DK36*DL36</f>
        <v>0</v>
      </c>
      <c r="DO36" s="489"/>
      <c r="DP36" s="490" t="s">
        <v>142</v>
      </c>
      <c r="DQ36" s="491"/>
      <c r="DR36" s="492">
        <f t="shared" ref="DR36:DR37" si="67">SUM(DQ36-DO36)</f>
        <v>0</v>
      </c>
    </row>
    <row r="37" spans="1:256" ht="16.2" customHeight="1" x14ac:dyDescent="0.2">
      <c r="A37" s="713"/>
      <c r="B37" s="621" t="s">
        <v>374</v>
      </c>
      <c r="C37" s="622" t="s">
        <v>375</v>
      </c>
      <c r="D37" s="104"/>
      <c r="E37" s="105"/>
      <c r="F37" s="104"/>
      <c r="G37" s="104"/>
      <c r="H37" s="105"/>
      <c r="I37" s="422"/>
      <c r="J37" s="423"/>
      <c r="K37" s="424"/>
      <c r="L37" s="424"/>
      <c r="M37" s="425" t="s">
        <v>455</v>
      </c>
      <c r="N37" s="490" t="s">
        <v>154</v>
      </c>
      <c r="O37" s="489">
        <f>IF($C$37="警備隊長・副隊長",$DV$10,IF($C$37="警備副隊長",$DV$11,IF($C$37="警備員",$DV$12,$DV$12)))</f>
        <v>0</v>
      </c>
      <c r="P37" s="490">
        <v>0</v>
      </c>
      <c r="Q37" s="490" t="s">
        <v>30</v>
      </c>
      <c r="R37" s="489">
        <f t="shared" si="46"/>
        <v>0</v>
      </c>
      <c r="S37" s="489"/>
      <c r="T37" s="490" t="s">
        <v>142</v>
      </c>
      <c r="U37" s="491"/>
      <c r="V37" s="492">
        <f t="shared" si="47"/>
        <v>0</v>
      </c>
      <c r="W37" s="425" t="s">
        <v>455</v>
      </c>
      <c r="X37" s="426" t="s">
        <v>154</v>
      </c>
      <c r="Y37" s="105">
        <f>IF($C$37="警備隊長・副隊長",$DV$10,IF($C$37="警備副隊長",$DV$11,IF($C$37="警備員",$DV$12,$DV$12)))</f>
        <v>0</v>
      </c>
      <c r="Z37" s="426">
        <v>1</v>
      </c>
      <c r="AA37" s="426" t="s">
        <v>30</v>
      </c>
      <c r="AB37" s="105">
        <f t="shared" si="48"/>
        <v>0</v>
      </c>
      <c r="AC37" s="427">
        <v>0.27083333333333331</v>
      </c>
      <c r="AD37" s="426" t="s">
        <v>142</v>
      </c>
      <c r="AE37" s="427">
        <v>0.72916666666666663</v>
      </c>
      <c r="AF37" s="428">
        <f t="shared" si="49"/>
        <v>0.45833333333333331</v>
      </c>
      <c r="AG37" s="425" t="s">
        <v>455</v>
      </c>
      <c r="AH37" s="426" t="s">
        <v>154</v>
      </c>
      <c r="AI37" s="105">
        <f>IF($C$37="警備隊長・副隊長",$DV$10,IF($C$37="警備副隊長",$DV$11,IF($C$37="警備員",$DV$12,$DV$12)))</f>
        <v>0</v>
      </c>
      <c r="AJ37" s="426">
        <v>1</v>
      </c>
      <c r="AK37" s="426" t="s">
        <v>30</v>
      </c>
      <c r="AL37" s="105">
        <f t="shared" si="50"/>
        <v>0</v>
      </c>
      <c r="AM37" s="427">
        <v>0.27083333333333331</v>
      </c>
      <c r="AN37" s="426" t="s">
        <v>142</v>
      </c>
      <c r="AO37" s="427">
        <v>0.72916666666666663</v>
      </c>
      <c r="AP37" s="428">
        <f t="shared" si="51"/>
        <v>0.45833333333333331</v>
      </c>
      <c r="AQ37" s="425" t="s">
        <v>455</v>
      </c>
      <c r="AR37" s="426" t="s">
        <v>154</v>
      </c>
      <c r="AS37" s="105">
        <f>IF($C$37="警備隊長・副隊長",$DV$10,IF($C$37="警備副隊長",$DV$11,IF($C$37="警備員",$DV$12,$DV$12)))</f>
        <v>0</v>
      </c>
      <c r="AT37" s="426">
        <v>1</v>
      </c>
      <c r="AU37" s="426" t="s">
        <v>30</v>
      </c>
      <c r="AV37" s="105">
        <f t="shared" si="52"/>
        <v>0</v>
      </c>
      <c r="AW37" s="427">
        <v>0.27083333333333331</v>
      </c>
      <c r="AX37" s="426" t="s">
        <v>142</v>
      </c>
      <c r="AY37" s="427">
        <v>0.75</v>
      </c>
      <c r="AZ37" s="428">
        <f t="shared" si="53"/>
        <v>0.47916666666666669</v>
      </c>
      <c r="BA37" s="425" t="s">
        <v>455</v>
      </c>
      <c r="BB37" s="426" t="s">
        <v>154</v>
      </c>
      <c r="BC37" s="105">
        <f>IF($C$37="警備隊長・副隊長",$DV$10,IF($C$37="警備副隊長",$DV$11,IF($C$37="警備員",$DV$12,$DV$12)))</f>
        <v>0</v>
      </c>
      <c r="BD37" s="426">
        <v>1</v>
      </c>
      <c r="BE37" s="426" t="s">
        <v>30</v>
      </c>
      <c r="BF37" s="105">
        <f t="shared" si="54"/>
        <v>0</v>
      </c>
      <c r="BG37" s="427">
        <v>0.27083333333333331</v>
      </c>
      <c r="BH37" s="426" t="s">
        <v>142</v>
      </c>
      <c r="BI37" s="427">
        <v>0.6875</v>
      </c>
      <c r="BJ37" s="428">
        <f t="shared" si="55"/>
        <v>0.41666666666666669</v>
      </c>
      <c r="BK37" s="425" t="s">
        <v>455</v>
      </c>
      <c r="BL37" s="490" t="s">
        <v>154</v>
      </c>
      <c r="BM37" s="489">
        <f>IF($C$37="警備隊長・副隊長",$DV$10,IF($C$37="警備副隊長",$DV$11,IF($C$37="警備員",$DV$12,$DV$12)))</f>
        <v>0</v>
      </c>
      <c r="BN37" s="490">
        <v>0</v>
      </c>
      <c r="BO37" s="490" t="s">
        <v>30</v>
      </c>
      <c r="BP37" s="489">
        <f t="shared" si="56"/>
        <v>0</v>
      </c>
      <c r="BQ37" s="489"/>
      <c r="BR37" s="490" t="s">
        <v>142</v>
      </c>
      <c r="BS37" s="491"/>
      <c r="BT37" s="492">
        <f t="shared" si="57"/>
        <v>0</v>
      </c>
      <c r="BU37" s="425" t="s">
        <v>455</v>
      </c>
      <c r="BV37" s="490" t="s">
        <v>154</v>
      </c>
      <c r="BW37" s="489">
        <f>IF($C$37="警備隊長・副隊長",$DV$10,IF($C$37="警備副隊長",$DV$11,IF($C$37="警備員",$DV$12,$DV$12)))</f>
        <v>0</v>
      </c>
      <c r="BX37" s="490">
        <v>0</v>
      </c>
      <c r="BY37" s="490" t="s">
        <v>30</v>
      </c>
      <c r="BZ37" s="489">
        <f t="shared" si="58"/>
        <v>0</v>
      </c>
      <c r="CA37" s="489"/>
      <c r="CB37" s="490" t="s">
        <v>142</v>
      </c>
      <c r="CC37" s="491"/>
      <c r="CD37" s="492">
        <f t="shared" si="59"/>
        <v>0</v>
      </c>
      <c r="CE37" s="425" t="s">
        <v>455</v>
      </c>
      <c r="CF37" s="490" t="s">
        <v>154</v>
      </c>
      <c r="CG37" s="489">
        <f>IF($C$37="警備隊長・副隊長",$DV$10,IF($C$37="警備副隊長",$DV$11,IF($C$37="警備員",$DV$12,$DV$12)))</f>
        <v>0</v>
      </c>
      <c r="CH37" s="490">
        <v>0</v>
      </c>
      <c r="CI37" s="490" t="s">
        <v>30</v>
      </c>
      <c r="CJ37" s="489">
        <f t="shared" si="60"/>
        <v>0</v>
      </c>
      <c r="CK37" s="489"/>
      <c r="CL37" s="490" t="s">
        <v>142</v>
      </c>
      <c r="CM37" s="491"/>
      <c r="CN37" s="492">
        <f t="shared" si="61"/>
        <v>0</v>
      </c>
      <c r="CO37" s="425" t="s">
        <v>455</v>
      </c>
      <c r="CP37" s="490" t="s">
        <v>154</v>
      </c>
      <c r="CQ37" s="489">
        <f>IF($C$37="警備隊長・副隊長",$DV$10,IF($C$37="警備副隊長",$DV$11,IF($C$37="警備員",$DV$12,$DV$12)))</f>
        <v>0</v>
      </c>
      <c r="CR37" s="490">
        <v>0</v>
      </c>
      <c r="CS37" s="490" t="s">
        <v>30</v>
      </c>
      <c r="CT37" s="489">
        <f t="shared" si="62"/>
        <v>0</v>
      </c>
      <c r="CU37" s="489"/>
      <c r="CV37" s="490" t="s">
        <v>142</v>
      </c>
      <c r="CW37" s="491"/>
      <c r="CX37" s="492">
        <f t="shared" si="63"/>
        <v>0</v>
      </c>
      <c r="CY37" s="425" t="s">
        <v>455</v>
      </c>
      <c r="CZ37" s="490" t="s">
        <v>154</v>
      </c>
      <c r="DA37" s="489">
        <f>IF($C$37="警備隊長・副隊長",$DV$10,IF($C$37="警備副隊長",$DV$11,IF($C$37="警備員",$DV$12,$DV$12)))</f>
        <v>0</v>
      </c>
      <c r="DB37" s="490">
        <v>0</v>
      </c>
      <c r="DC37" s="490" t="s">
        <v>30</v>
      </c>
      <c r="DD37" s="489">
        <f t="shared" si="64"/>
        <v>0</v>
      </c>
      <c r="DE37" s="489"/>
      <c r="DF37" s="490" t="s">
        <v>142</v>
      </c>
      <c r="DG37" s="491"/>
      <c r="DH37" s="492">
        <f t="shared" si="65"/>
        <v>0</v>
      </c>
      <c r="DI37" s="425" t="s">
        <v>455</v>
      </c>
      <c r="DJ37" s="490" t="s">
        <v>154</v>
      </c>
      <c r="DK37" s="489">
        <f>IF($C$37="警備隊長・副隊長",$DV$10,IF($C$37="警備副隊長",$DV$11,IF($C$37="警備員",$DV$12,$DV$12)))</f>
        <v>0</v>
      </c>
      <c r="DL37" s="490">
        <v>0</v>
      </c>
      <c r="DM37" s="490" t="s">
        <v>30</v>
      </c>
      <c r="DN37" s="489">
        <f t="shared" si="66"/>
        <v>0</v>
      </c>
      <c r="DO37" s="489"/>
      <c r="DP37" s="490" t="s">
        <v>142</v>
      </c>
      <c r="DQ37" s="491"/>
      <c r="DR37" s="492">
        <f t="shared" si="67"/>
        <v>0</v>
      </c>
    </row>
    <row r="38" spans="1:256" ht="16.2" customHeight="1" x14ac:dyDescent="0.2">
      <c r="A38" s="713"/>
      <c r="B38" s="623" t="s">
        <v>153</v>
      </c>
      <c r="C38" s="624" t="s">
        <v>376</v>
      </c>
      <c r="D38" s="430" t="s">
        <v>154</v>
      </c>
      <c r="E38" s="431">
        <v>50000</v>
      </c>
      <c r="F38" s="432">
        <v>0</v>
      </c>
      <c r="G38" s="432" t="s">
        <v>30</v>
      </c>
      <c r="H38" s="431">
        <f>E38*F38</f>
        <v>0</v>
      </c>
      <c r="I38" s="433"/>
      <c r="J38" s="433" t="s">
        <v>142</v>
      </c>
      <c r="K38" s="434"/>
      <c r="L38" s="435">
        <f>SUM(K38-I38)</f>
        <v>0</v>
      </c>
      <c r="M38" s="436" t="s">
        <v>455</v>
      </c>
      <c r="N38" s="490" t="s">
        <v>154</v>
      </c>
      <c r="O38" s="489">
        <f>IF($C$38="警備隊長・副隊長",$DV$10,IF($C$38="警備副隊長",$DV$11,IF($C$38="警備員",$DV$12,$DV$12)))</f>
        <v>0</v>
      </c>
      <c r="P38" s="490">
        <v>0</v>
      </c>
      <c r="Q38" s="490" t="s">
        <v>30</v>
      </c>
      <c r="R38" s="489">
        <f t="shared" si="46"/>
        <v>0</v>
      </c>
      <c r="S38" s="493"/>
      <c r="T38" s="490" t="s">
        <v>142</v>
      </c>
      <c r="U38" s="493"/>
      <c r="V38" s="492">
        <f>SUM(U38-S38)</f>
        <v>0</v>
      </c>
      <c r="W38" s="436" t="s">
        <v>455</v>
      </c>
      <c r="X38" s="426" t="s">
        <v>154</v>
      </c>
      <c r="Y38" s="105">
        <f>IF($C$38="警備隊長・副隊長",$DV$10,IF($C$38="警備副隊長",$DV$11,IF($C$38="警備員",$DV$12,$DV$12)))</f>
        <v>0</v>
      </c>
      <c r="Z38" s="426">
        <v>11</v>
      </c>
      <c r="AA38" s="426" t="s">
        <v>30</v>
      </c>
      <c r="AB38" s="105">
        <f>Y38*Z38</f>
        <v>0</v>
      </c>
      <c r="AC38" s="427">
        <v>0.27083333333333331</v>
      </c>
      <c r="AD38" s="426" t="s">
        <v>142</v>
      </c>
      <c r="AE38" s="427">
        <v>0.72916666666666663</v>
      </c>
      <c r="AF38" s="428">
        <f>SUM(AE38-AC38)</f>
        <v>0.45833333333333331</v>
      </c>
      <c r="AG38" s="436" t="s">
        <v>455</v>
      </c>
      <c r="AH38" s="426" t="s">
        <v>154</v>
      </c>
      <c r="AI38" s="105">
        <f>IF($C$38="警備隊長・副隊長",$DV$10,IF($C$38="警備副隊長",$DV$11,IF($C$38="警備員",$DV$12,$DV$12)))</f>
        <v>0</v>
      </c>
      <c r="AJ38" s="426">
        <v>13</v>
      </c>
      <c r="AK38" s="426" t="s">
        <v>30</v>
      </c>
      <c r="AL38" s="105">
        <f>AI38*AJ38</f>
        <v>0</v>
      </c>
      <c r="AM38" s="427">
        <v>0.27083333333333331</v>
      </c>
      <c r="AN38" s="426" t="s">
        <v>142</v>
      </c>
      <c r="AO38" s="427">
        <v>0.72916666666666663</v>
      </c>
      <c r="AP38" s="428">
        <f>SUM(AO38-AM38)</f>
        <v>0.45833333333333331</v>
      </c>
      <c r="AQ38" s="436" t="s">
        <v>455</v>
      </c>
      <c r="AR38" s="426" t="s">
        <v>154</v>
      </c>
      <c r="AS38" s="105">
        <f>IF($C$38="警備隊長・副隊長",$DV$10,IF($C$38="警備副隊長",$DV$11,IF($C$38="警備員",$DV$12,$DV$12)))</f>
        <v>0</v>
      </c>
      <c r="AT38" s="426">
        <v>13</v>
      </c>
      <c r="AU38" s="426" t="s">
        <v>30</v>
      </c>
      <c r="AV38" s="105">
        <f>AS38*AT38</f>
        <v>0</v>
      </c>
      <c r="AW38" s="427">
        <v>0.27083333333333331</v>
      </c>
      <c r="AX38" s="426" t="s">
        <v>142</v>
      </c>
      <c r="AY38" s="427">
        <v>0.75</v>
      </c>
      <c r="AZ38" s="428">
        <f>SUM(AY38-AW38)</f>
        <v>0.47916666666666669</v>
      </c>
      <c r="BA38" s="436" t="s">
        <v>455</v>
      </c>
      <c r="BB38" s="426" t="s">
        <v>154</v>
      </c>
      <c r="BC38" s="105">
        <f>IF($C$38="警備隊長・副隊長",$DV$10,IF($C$38="警備副隊長",$DV$11,IF($C$38="警備員",$DV$12,$DV$12)))</f>
        <v>0</v>
      </c>
      <c r="BD38" s="426">
        <v>11</v>
      </c>
      <c r="BE38" s="426" t="s">
        <v>30</v>
      </c>
      <c r="BF38" s="105">
        <f>BC38*BD38</f>
        <v>0</v>
      </c>
      <c r="BG38" s="427">
        <v>0.27083333333333331</v>
      </c>
      <c r="BH38" s="426" t="s">
        <v>142</v>
      </c>
      <c r="BI38" s="427">
        <v>0.6875</v>
      </c>
      <c r="BJ38" s="428">
        <f>SUM(BI38-BG38)</f>
        <v>0.41666666666666669</v>
      </c>
      <c r="BK38" s="436" t="s">
        <v>455</v>
      </c>
      <c r="BL38" s="490" t="s">
        <v>154</v>
      </c>
      <c r="BM38" s="489">
        <f>IF($C$38="警備隊長・副隊長",$DV$10,IF($C$38="警備副隊長",$DV$11,IF($C$38="警備員",$DV$12,$DV$12)))</f>
        <v>0</v>
      </c>
      <c r="BN38" s="490">
        <v>0</v>
      </c>
      <c r="BO38" s="490" t="s">
        <v>30</v>
      </c>
      <c r="BP38" s="489">
        <f>BM38*BN38</f>
        <v>0</v>
      </c>
      <c r="BQ38" s="493"/>
      <c r="BR38" s="490" t="s">
        <v>142</v>
      </c>
      <c r="BS38" s="493"/>
      <c r="BT38" s="492">
        <f>SUM(BS38-BQ38)</f>
        <v>0</v>
      </c>
      <c r="BU38" s="436" t="s">
        <v>455</v>
      </c>
      <c r="BV38" s="490" t="s">
        <v>154</v>
      </c>
      <c r="BW38" s="489">
        <f>IF($C$38="警備隊長・副隊長",$DV$10,IF($C$38="警備副隊長",$DV$11,IF($C$38="警備員",$DV$12,$DV$12)))</f>
        <v>0</v>
      </c>
      <c r="BX38" s="490">
        <v>0</v>
      </c>
      <c r="BY38" s="490" t="s">
        <v>30</v>
      </c>
      <c r="BZ38" s="489">
        <f>BW38*BX38</f>
        <v>0</v>
      </c>
      <c r="CA38" s="493"/>
      <c r="CB38" s="490" t="s">
        <v>142</v>
      </c>
      <c r="CC38" s="493"/>
      <c r="CD38" s="492">
        <f>SUM(CC38-CA38)</f>
        <v>0</v>
      </c>
      <c r="CE38" s="436" t="s">
        <v>455</v>
      </c>
      <c r="CF38" s="490" t="s">
        <v>154</v>
      </c>
      <c r="CG38" s="489">
        <f>IF($C$38="警備隊長・副隊長",$DV$10,IF($C$38="警備副隊長",$DV$11,IF($C$38="警備員",$DV$12,$DV$12)))</f>
        <v>0</v>
      </c>
      <c r="CH38" s="490">
        <v>0</v>
      </c>
      <c r="CI38" s="490" t="s">
        <v>30</v>
      </c>
      <c r="CJ38" s="489">
        <f>CG38*CH38</f>
        <v>0</v>
      </c>
      <c r="CK38" s="493"/>
      <c r="CL38" s="490" t="s">
        <v>142</v>
      </c>
      <c r="CM38" s="493"/>
      <c r="CN38" s="492">
        <f>SUM(CM38-CK38)</f>
        <v>0</v>
      </c>
      <c r="CO38" s="436" t="s">
        <v>455</v>
      </c>
      <c r="CP38" s="490" t="s">
        <v>154</v>
      </c>
      <c r="CQ38" s="489">
        <f>IF($C$38="警備隊長・副隊長",$DV$10,IF($C$38="警備副隊長",$DV$11,IF($C$38="警備員",$DV$12,$DV$12)))</f>
        <v>0</v>
      </c>
      <c r="CR38" s="490">
        <v>0</v>
      </c>
      <c r="CS38" s="490" t="s">
        <v>30</v>
      </c>
      <c r="CT38" s="489">
        <f>CQ38*CR38</f>
        <v>0</v>
      </c>
      <c r="CU38" s="493"/>
      <c r="CV38" s="490" t="s">
        <v>142</v>
      </c>
      <c r="CW38" s="493"/>
      <c r="CX38" s="492">
        <f>SUM(CW38-CU38)</f>
        <v>0</v>
      </c>
      <c r="CY38" s="436" t="s">
        <v>455</v>
      </c>
      <c r="CZ38" s="490" t="s">
        <v>154</v>
      </c>
      <c r="DA38" s="489">
        <f>IF($C$38="警備隊長・副隊長",$DV$10,IF($C$38="警備副隊長",$DV$11,IF($C$38="警備員",$DV$12,$DV$12)))</f>
        <v>0</v>
      </c>
      <c r="DB38" s="490">
        <v>0</v>
      </c>
      <c r="DC38" s="490" t="s">
        <v>30</v>
      </c>
      <c r="DD38" s="489">
        <f>DA38*DB38</f>
        <v>0</v>
      </c>
      <c r="DE38" s="493"/>
      <c r="DF38" s="490" t="s">
        <v>142</v>
      </c>
      <c r="DG38" s="493"/>
      <c r="DH38" s="492">
        <f>SUM(DG38-DE38)</f>
        <v>0</v>
      </c>
      <c r="DI38" s="436" t="s">
        <v>455</v>
      </c>
      <c r="DJ38" s="490" t="s">
        <v>154</v>
      </c>
      <c r="DK38" s="489">
        <f>IF($C$38="警備隊長・副隊長",$DV$10,IF($C$38="警備副隊長",$DV$11,IF($C$38="警備員",$DV$12,$DV$12)))</f>
        <v>0</v>
      </c>
      <c r="DL38" s="490">
        <v>0</v>
      </c>
      <c r="DM38" s="490" t="s">
        <v>30</v>
      </c>
      <c r="DN38" s="489">
        <f>DK38*DL38</f>
        <v>0</v>
      </c>
      <c r="DO38" s="493"/>
      <c r="DP38" s="490" t="s">
        <v>142</v>
      </c>
      <c r="DQ38" s="493"/>
      <c r="DR38" s="492">
        <f>SUM(DQ38-DO38)</f>
        <v>0</v>
      </c>
      <c r="DS38" s="71"/>
      <c r="DT38" s="71"/>
      <c r="DU38" s="578"/>
      <c r="DV38" s="70"/>
      <c r="DW38" s="418"/>
      <c r="DX38" s="578"/>
      <c r="DY38" s="70"/>
      <c r="DZ38" s="70"/>
      <c r="EA38" s="71"/>
      <c r="EB38" s="72"/>
      <c r="EC38" s="71"/>
      <c r="ED38" s="579"/>
    </row>
    <row r="39" spans="1:256" ht="16.2" x14ac:dyDescent="0.2">
      <c r="A39" s="713"/>
      <c r="B39" s="623" t="s">
        <v>155</v>
      </c>
      <c r="C39" s="624" t="s">
        <v>445</v>
      </c>
      <c r="D39" s="430" t="s">
        <v>154</v>
      </c>
      <c r="E39" s="431">
        <v>50000</v>
      </c>
      <c r="F39" s="432">
        <v>0</v>
      </c>
      <c r="G39" s="432" t="s">
        <v>30</v>
      </c>
      <c r="H39" s="431">
        <f>E39*F39</f>
        <v>0</v>
      </c>
      <c r="I39" s="433"/>
      <c r="J39" s="433" t="s">
        <v>142</v>
      </c>
      <c r="K39" s="434"/>
      <c r="L39" s="435">
        <f>SUM(K39-I39)</f>
        <v>0</v>
      </c>
      <c r="M39" s="436" t="s">
        <v>456</v>
      </c>
      <c r="N39" s="490" t="s">
        <v>154</v>
      </c>
      <c r="O39" s="489">
        <f>IF($C$39="警備隊長・副隊長",$DV$10,IF($C$39="警備副隊長",$DV$11,IF($C$39="警備員",$DV$12,$DV$12)))</f>
        <v>0</v>
      </c>
      <c r="P39" s="490">
        <v>0</v>
      </c>
      <c r="Q39" s="490" t="s">
        <v>30</v>
      </c>
      <c r="R39" s="489">
        <f>O39*P39</f>
        <v>0</v>
      </c>
      <c r="S39" s="493"/>
      <c r="T39" s="490" t="s">
        <v>142</v>
      </c>
      <c r="U39" s="493"/>
      <c r="V39" s="492">
        <f>SUM(U39-S39)</f>
        <v>0</v>
      </c>
      <c r="W39" s="436" t="s">
        <v>456</v>
      </c>
      <c r="X39" s="426" t="s">
        <v>154</v>
      </c>
      <c r="Y39" s="105">
        <f>IF($C$39="警備隊長・副隊長",$DV$10,IF($C$39="警備副隊長",$DV$11,IF($C$39="警備員",$DV$12,$DV$12)))</f>
        <v>0</v>
      </c>
      <c r="Z39" s="426">
        <v>1</v>
      </c>
      <c r="AA39" s="426" t="s">
        <v>30</v>
      </c>
      <c r="AB39" s="105">
        <f>Y39*Z39</f>
        <v>0</v>
      </c>
      <c r="AC39" s="427">
        <v>0.27083333333333331</v>
      </c>
      <c r="AD39" s="426" t="s">
        <v>142</v>
      </c>
      <c r="AE39" s="427">
        <v>0.75</v>
      </c>
      <c r="AF39" s="428">
        <f>SUM(AE39-AC39)</f>
        <v>0.47916666666666669</v>
      </c>
      <c r="AG39" s="436" t="s">
        <v>456</v>
      </c>
      <c r="AH39" s="426" t="s">
        <v>154</v>
      </c>
      <c r="AI39" s="105">
        <f>IF($C$39="警備隊長・副隊長",$DV$10,IF($C$39="警備副隊長",$DV$11,IF($C$39="警備員",$DV$12,$DV$12)))</f>
        <v>0</v>
      </c>
      <c r="AJ39" s="426">
        <v>1</v>
      </c>
      <c r="AK39" s="426" t="s">
        <v>30</v>
      </c>
      <c r="AL39" s="105">
        <f>AI39*AJ39</f>
        <v>0</v>
      </c>
      <c r="AM39" s="427">
        <v>0.27083333333333331</v>
      </c>
      <c r="AN39" s="426" t="s">
        <v>142</v>
      </c>
      <c r="AO39" s="427">
        <v>0.75</v>
      </c>
      <c r="AP39" s="428">
        <f>SUM(AO39-AM39)</f>
        <v>0.47916666666666669</v>
      </c>
      <c r="AQ39" s="436" t="s">
        <v>456</v>
      </c>
      <c r="AR39" s="426" t="s">
        <v>154</v>
      </c>
      <c r="AS39" s="105">
        <f>IF($C$39="警備隊長・副隊長",$DV$10,IF($C$39="警備副隊長",$DV$11,IF($C$39="警備員",$DV$12,$DV$12)))</f>
        <v>0</v>
      </c>
      <c r="AT39" s="426">
        <v>1</v>
      </c>
      <c r="AU39" s="426" t="s">
        <v>30</v>
      </c>
      <c r="AV39" s="105">
        <f>AS39*AT39</f>
        <v>0</v>
      </c>
      <c r="AW39" s="427">
        <v>0.27083333333333331</v>
      </c>
      <c r="AX39" s="426" t="s">
        <v>142</v>
      </c>
      <c r="AY39" s="427">
        <v>0.77083333333333337</v>
      </c>
      <c r="AZ39" s="428">
        <f>SUM(AY39-AW39)</f>
        <v>0.5</v>
      </c>
      <c r="BA39" s="436" t="s">
        <v>456</v>
      </c>
      <c r="BB39" s="426" t="s">
        <v>154</v>
      </c>
      <c r="BC39" s="105">
        <f>IF($C$39="警備隊長・副隊長",$DV$10,IF($C$39="警備副隊長",$DV$11,IF($C$39="警備員",$DV$12,$DV$12)))</f>
        <v>0</v>
      </c>
      <c r="BD39" s="426">
        <v>1</v>
      </c>
      <c r="BE39" s="426" t="s">
        <v>30</v>
      </c>
      <c r="BF39" s="105">
        <f>BC39*BD39</f>
        <v>0</v>
      </c>
      <c r="BG39" s="427">
        <v>0.27083333333333331</v>
      </c>
      <c r="BH39" s="426" t="s">
        <v>142</v>
      </c>
      <c r="BI39" s="427">
        <v>0.70833333333333337</v>
      </c>
      <c r="BJ39" s="428">
        <f>SUM(BI39-BG39)</f>
        <v>0.43750000000000006</v>
      </c>
      <c r="BK39" s="436" t="s">
        <v>456</v>
      </c>
      <c r="BL39" s="490" t="s">
        <v>154</v>
      </c>
      <c r="BM39" s="489">
        <f>IF($C$39="警備隊長・副隊長",$DV$10,IF($C$39="警備副隊長",$DV$11,IF($C$39="警備員",$DV$12,$DV$12)))</f>
        <v>0</v>
      </c>
      <c r="BN39" s="490">
        <v>0</v>
      </c>
      <c r="BO39" s="490" t="s">
        <v>30</v>
      </c>
      <c r="BP39" s="489">
        <f>BM39*BN39</f>
        <v>0</v>
      </c>
      <c r="BQ39" s="493"/>
      <c r="BR39" s="490" t="s">
        <v>142</v>
      </c>
      <c r="BS39" s="493"/>
      <c r="BT39" s="492">
        <f>SUM(BS39-BQ39)</f>
        <v>0</v>
      </c>
      <c r="BU39" s="436" t="s">
        <v>456</v>
      </c>
      <c r="BV39" s="490" t="s">
        <v>154</v>
      </c>
      <c r="BW39" s="489">
        <f>IF($C$39="警備隊長・副隊長",$DV$10,IF($C$39="警備副隊長",$DV$11,IF($C$39="警備員",$DV$12,$DV$12)))</f>
        <v>0</v>
      </c>
      <c r="BX39" s="490">
        <v>0</v>
      </c>
      <c r="BY39" s="490" t="s">
        <v>30</v>
      </c>
      <c r="BZ39" s="489">
        <f>BW39*BX39</f>
        <v>0</v>
      </c>
      <c r="CA39" s="493"/>
      <c r="CB39" s="490" t="s">
        <v>142</v>
      </c>
      <c r="CC39" s="493"/>
      <c r="CD39" s="492">
        <f>SUM(CC39-CA39)</f>
        <v>0</v>
      </c>
      <c r="CE39" s="436" t="s">
        <v>456</v>
      </c>
      <c r="CF39" s="490" t="s">
        <v>154</v>
      </c>
      <c r="CG39" s="489">
        <f>IF($C$39="警備隊長・副隊長",$DV$10,IF($C$39="警備副隊長",$DV$11,IF($C$39="警備員",$DV$12,$DV$12)))</f>
        <v>0</v>
      </c>
      <c r="CH39" s="490">
        <v>0</v>
      </c>
      <c r="CI39" s="490" t="s">
        <v>30</v>
      </c>
      <c r="CJ39" s="489">
        <f>CG39*CH39</f>
        <v>0</v>
      </c>
      <c r="CK39" s="493"/>
      <c r="CL39" s="490" t="s">
        <v>142</v>
      </c>
      <c r="CM39" s="493"/>
      <c r="CN39" s="492">
        <f>SUM(CM39-CK39)</f>
        <v>0</v>
      </c>
      <c r="CO39" s="436" t="s">
        <v>456</v>
      </c>
      <c r="CP39" s="490" t="s">
        <v>154</v>
      </c>
      <c r="CQ39" s="489">
        <f>IF($C$39="警備隊長・副隊長",$DV$10,IF($C$39="警備副隊長",$DV$11,IF($C$39="警備員",$DV$12,$DV$12)))</f>
        <v>0</v>
      </c>
      <c r="CR39" s="490">
        <v>0</v>
      </c>
      <c r="CS39" s="490" t="s">
        <v>30</v>
      </c>
      <c r="CT39" s="489">
        <f>CQ39*CR39</f>
        <v>0</v>
      </c>
      <c r="CU39" s="493"/>
      <c r="CV39" s="490" t="s">
        <v>142</v>
      </c>
      <c r="CW39" s="493"/>
      <c r="CX39" s="492">
        <f>SUM(CW39-CU39)</f>
        <v>0</v>
      </c>
      <c r="CY39" s="436" t="s">
        <v>456</v>
      </c>
      <c r="CZ39" s="490" t="s">
        <v>154</v>
      </c>
      <c r="DA39" s="489">
        <f>IF($C$39="警備隊長・副隊長",$DV$10,IF($C$39="警備副隊長",$DV$11,IF($C$39="警備員",$DV$12,$DV$12)))</f>
        <v>0</v>
      </c>
      <c r="DB39" s="490">
        <v>0</v>
      </c>
      <c r="DC39" s="490" t="s">
        <v>30</v>
      </c>
      <c r="DD39" s="489">
        <f>DA39*DB39</f>
        <v>0</v>
      </c>
      <c r="DE39" s="493"/>
      <c r="DF39" s="490" t="s">
        <v>142</v>
      </c>
      <c r="DG39" s="493"/>
      <c r="DH39" s="492">
        <f>SUM(DG39-DE39)</f>
        <v>0</v>
      </c>
      <c r="DI39" s="436" t="s">
        <v>456</v>
      </c>
      <c r="DJ39" s="490" t="s">
        <v>154</v>
      </c>
      <c r="DK39" s="489">
        <f>IF($C$39="警備隊長・副隊長",$DV$10,IF($C$39="警備副隊長",$DV$11,IF($C$39="警備員",$DV$12,$DV$12)))</f>
        <v>0</v>
      </c>
      <c r="DL39" s="490">
        <v>0</v>
      </c>
      <c r="DM39" s="490" t="s">
        <v>30</v>
      </c>
      <c r="DN39" s="489">
        <f>DK39*DL39</f>
        <v>0</v>
      </c>
      <c r="DO39" s="493"/>
      <c r="DP39" s="490" t="s">
        <v>142</v>
      </c>
      <c r="DQ39" s="493"/>
      <c r="DR39" s="492">
        <f>SUM(DQ39-DO39)</f>
        <v>0</v>
      </c>
      <c r="DS39" s="71"/>
      <c r="DT39" s="71"/>
      <c r="DU39" s="578"/>
      <c r="DV39" s="70"/>
      <c r="DW39" s="418"/>
      <c r="DX39" s="578"/>
      <c r="DY39" s="70"/>
      <c r="DZ39" s="70"/>
      <c r="EA39" s="71"/>
      <c r="EB39" s="72"/>
      <c r="EC39" s="71"/>
      <c r="ED39" s="579"/>
    </row>
    <row r="40" spans="1:256" ht="16.2" x14ac:dyDescent="0.2">
      <c r="A40" s="713"/>
      <c r="B40" s="623" t="s">
        <v>156</v>
      </c>
      <c r="C40" s="624" t="s">
        <v>392</v>
      </c>
      <c r="D40" s="430" t="s">
        <v>154</v>
      </c>
      <c r="E40" s="431">
        <v>50000</v>
      </c>
      <c r="F40" s="432">
        <v>0</v>
      </c>
      <c r="G40" s="432" t="s">
        <v>30</v>
      </c>
      <c r="H40" s="431">
        <f>E40*F40</f>
        <v>0</v>
      </c>
      <c r="I40" s="433"/>
      <c r="J40" s="433" t="s">
        <v>142</v>
      </c>
      <c r="K40" s="434"/>
      <c r="L40" s="435">
        <f>SUM(K40-I40)</f>
        <v>0</v>
      </c>
      <c r="M40" s="436" t="s">
        <v>457</v>
      </c>
      <c r="N40" s="490" t="s">
        <v>154</v>
      </c>
      <c r="O40" s="489">
        <f>IF($C$40="警備隊長・副隊長",$DV$10,IF($C$40="警備副隊長",$DV$11,IF($C$40="警備員",$DV$12,$DV$12)))</f>
        <v>0</v>
      </c>
      <c r="P40" s="490">
        <v>0</v>
      </c>
      <c r="Q40" s="490" t="s">
        <v>30</v>
      </c>
      <c r="R40" s="489">
        <f>O40*P40</f>
        <v>0</v>
      </c>
      <c r="S40" s="493"/>
      <c r="T40" s="490" t="s">
        <v>142</v>
      </c>
      <c r="U40" s="493"/>
      <c r="V40" s="492">
        <f>SUM(U40-S40)</f>
        <v>0</v>
      </c>
      <c r="W40" s="436" t="s">
        <v>457</v>
      </c>
      <c r="X40" s="426" t="s">
        <v>154</v>
      </c>
      <c r="Y40" s="105">
        <f>IF($C$40="警備隊長・副隊長",$DV$10,IF($C$40="警備副隊長",$DV$11,IF($C$40="警備員",$DV$12,$DV$12)))</f>
        <v>0</v>
      </c>
      <c r="Z40" s="426">
        <v>1</v>
      </c>
      <c r="AA40" s="426" t="s">
        <v>30</v>
      </c>
      <c r="AB40" s="105">
        <f>Y40*Z40</f>
        <v>0</v>
      </c>
      <c r="AC40" s="427">
        <v>0.27083333333333331</v>
      </c>
      <c r="AD40" s="426" t="s">
        <v>142</v>
      </c>
      <c r="AE40" s="427">
        <v>0.72916666666666663</v>
      </c>
      <c r="AF40" s="428">
        <f>SUM(AE40-AC40)</f>
        <v>0.45833333333333331</v>
      </c>
      <c r="AG40" s="436" t="s">
        <v>457</v>
      </c>
      <c r="AH40" s="525" t="s">
        <v>154</v>
      </c>
      <c r="AI40" s="105">
        <f>IF($C$40="警備隊長・副隊長",$DV$10,IF($C$40="警備副隊長",$DV$11,IF($C$40="警備員",$DV$12,$DV$12)))</f>
        <v>0</v>
      </c>
      <c r="AJ40" s="525">
        <v>1</v>
      </c>
      <c r="AK40" s="525" t="s">
        <v>30</v>
      </c>
      <c r="AL40" s="105">
        <f>AI40*AJ40</f>
        <v>0</v>
      </c>
      <c r="AM40" s="599">
        <v>0.33333333333333331</v>
      </c>
      <c r="AN40" s="525" t="s">
        <v>142</v>
      </c>
      <c r="AO40" s="599">
        <v>0.72916666666666663</v>
      </c>
      <c r="AP40" s="526">
        <f>SUM(AO40-AM40)</f>
        <v>0.39583333333333331</v>
      </c>
      <c r="AQ40" s="436" t="s">
        <v>457</v>
      </c>
      <c r="AR40" s="525" t="s">
        <v>154</v>
      </c>
      <c r="AS40" s="105">
        <f>IF($C$40="警備隊長・副隊長",$DV$10,IF($C$40="警備副隊長",$DV$11,IF($C$40="警備員",$DV$12,$DV$12)))</f>
        <v>0</v>
      </c>
      <c r="AT40" s="525">
        <v>1</v>
      </c>
      <c r="AU40" s="525" t="s">
        <v>30</v>
      </c>
      <c r="AV40" s="105">
        <f>AS40*AT40</f>
        <v>0</v>
      </c>
      <c r="AW40" s="599">
        <v>0.33333333333333331</v>
      </c>
      <c r="AX40" s="525" t="s">
        <v>142</v>
      </c>
      <c r="AY40" s="599">
        <v>0.72916666666666663</v>
      </c>
      <c r="AZ40" s="526">
        <f>SUM(AY40-AW40)</f>
        <v>0.39583333333333331</v>
      </c>
      <c r="BA40" s="436" t="s">
        <v>457</v>
      </c>
      <c r="BB40" s="490" t="s">
        <v>154</v>
      </c>
      <c r="BC40" s="489">
        <f>IF($C$40="警備隊長・副隊長",$DV$10,IF($C$40="警備副隊長",$DV$11,IF($C$40="警備員",$DV$12,$DV$12)))</f>
        <v>0</v>
      </c>
      <c r="BD40" s="490">
        <v>0</v>
      </c>
      <c r="BE40" s="490" t="s">
        <v>30</v>
      </c>
      <c r="BF40" s="489">
        <f>BC40*BD40</f>
        <v>0</v>
      </c>
      <c r="BG40" s="493"/>
      <c r="BH40" s="490" t="s">
        <v>142</v>
      </c>
      <c r="BI40" s="493"/>
      <c r="BJ40" s="492">
        <f>SUM(BI40-BG40)</f>
        <v>0</v>
      </c>
      <c r="BK40" s="436" t="s">
        <v>457</v>
      </c>
      <c r="BL40" s="490" t="s">
        <v>154</v>
      </c>
      <c r="BM40" s="489">
        <f>IF($C$40="警備隊長・副隊長",$DV$10,IF($C$40="警備副隊長",$DV$11,IF($C$40="警備員",$DV$12,$DV$12)))</f>
        <v>0</v>
      </c>
      <c r="BN40" s="490">
        <v>0</v>
      </c>
      <c r="BO40" s="490" t="s">
        <v>30</v>
      </c>
      <c r="BP40" s="489">
        <f>BM40*BN40</f>
        <v>0</v>
      </c>
      <c r="BQ40" s="493"/>
      <c r="BR40" s="490" t="s">
        <v>142</v>
      </c>
      <c r="BS40" s="493"/>
      <c r="BT40" s="492">
        <f>SUM(BS40-BQ40)</f>
        <v>0</v>
      </c>
      <c r="BU40" s="436" t="s">
        <v>457</v>
      </c>
      <c r="BV40" s="490" t="s">
        <v>154</v>
      </c>
      <c r="BW40" s="489">
        <f>IF($C$40="警備隊長・副隊長",$DV$10,IF($C$40="警備副隊長",$DV$11,IF($C$40="警備員",$DV$12,$DV$12)))</f>
        <v>0</v>
      </c>
      <c r="BX40" s="490">
        <v>0</v>
      </c>
      <c r="BY40" s="490" t="s">
        <v>30</v>
      </c>
      <c r="BZ40" s="489">
        <f>BW40*BX40</f>
        <v>0</v>
      </c>
      <c r="CA40" s="493"/>
      <c r="CB40" s="490" t="s">
        <v>142</v>
      </c>
      <c r="CC40" s="493"/>
      <c r="CD40" s="492">
        <f>SUM(CC40-CA40)</f>
        <v>0</v>
      </c>
      <c r="CE40" s="436" t="s">
        <v>457</v>
      </c>
      <c r="CF40" s="490" t="s">
        <v>154</v>
      </c>
      <c r="CG40" s="489">
        <f>IF($C$40="警備隊長・副隊長",$DV$10,IF($C$40="警備副隊長",$DV$11,IF($C$40="警備員",$DV$12,$DV$12)))</f>
        <v>0</v>
      </c>
      <c r="CH40" s="490">
        <v>0</v>
      </c>
      <c r="CI40" s="490" t="s">
        <v>30</v>
      </c>
      <c r="CJ40" s="489">
        <f>CG40*CH40</f>
        <v>0</v>
      </c>
      <c r="CK40" s="493"/>
      <c r="CL40" s="490" t="s">
        <v>142</v>
      </c>
      <c r="CM40" s="493"/>
      <c r="CN40" s="492">
        <f>SUM(CM40-CK40)</f>
        <v>0</v>
      </c>
      <c r="CO40" s="436" t="s">
        <v>457</v>
      </c>
      <c r="CP40" s="490" t="s">
        <v>154</v>
      </c>
      <c r="CQ40" s="489">
        <f>IF($C$40="警備隊長・副隊長",$DV$10,IF($C$40="警備副隊長",$DV$11,IF($C$40="警備員",$DV$12,$DV$12)))</f>
        <v>0</v>
      </c>
      <c r="CR40" s="490">
        <v>0</v>
      </c>
      <c r="CS40" s="490" t="s">
        <v>30</v>
      </c>
      <c r="CT40" s="489">
        <f>CQ40*CR40</f>
        <v>0</v>
      </c>
      <c r="CU40" s="493"/>
      <c r="CV40" s="490" t="s">
        <v>142</v>
      </c>
      <c r="CW40" s="493"/>
      <c r="CX40" s="492">
        <f>SUM(CW40-CU40)</f>
        <v>0</v>
      </c>
      <c r="CY40" s="436" t="s">
        <v>457</v>
      </c>
      <c r="CZ40" s="490" t="s">
        <v>154</v>
      </c>
      <c r="DA40" s="489">
        <f>IF($C$40="警備隊長・副隊長",$DV$10,IF($C$40="警備副隊長",$DV$11,IF($C$40="警備員",$DV$12,$DV$12)))</f>
        <v>0</v>
      </c>
      <c r="DB40" s="490">
        <v>0</v>
      </c>
      <c r="DC40" s="490" t="s">
        <v>30</v>
      </c>
      <c r="DD40" s="489">
        <f>DA40*DB40</f>
        <v>0</v>
      </c>
      <c r="DE40" s="493"/>
      <c r="DF40" s="490" t="s">
        <v>142</v>
      </c>
      <c r="DG40" s="493"/>
      <c r="DH40" s="492">
        <f>SUM(DG40-DE40)</f>
        <v>0</v>
      </c>
      <c r="DI40" s="436" t="s">
        <v>457</v>
      </c>
      <c r="DJ40" s="490" t="s">
        <v>154</v>
      </c>
      <c r="DK40" s="489">
        <f>IF($C$40="警備隊長・副隊長",$DV$10,IF($C$40="警備副隊長",$DV$11,IF($C$40="警備員",$DV$12,$DV$12)))</f>
        <v>0</v>
      </c>
      <c r="DL40" s="490">
        <v>0</v>
      </c>
      <c r="DM40" s="490" t="s">
        <v>30</v>
      </c>
      <c r="DN40" s="489">
        <f>DK40*DL40</f>
        <v>0</v>
      </c>
      <c r="DO40" s="493"/>
      <c r="DP40" s="490" t="s">
        <v>142</v>
      </c>
      <c r="DQ40" s="493"/>
      <c r="DR40" s="492">
        <f>SUM(DQ40-DO40)</f>
        <v>0</v>
      </c>
      <c r="DS40" s="71"/>
      <c r="DT40" s="71"/>
      <c r="DU40" s="578"/>
      <c r="DV40" s="70"/>
      <c r="DW40" s="418"/>
      <c r="DX40" s="578"/>
      <c r="DY40" s="70"/>
      <c r="DZ40" s="70"/>
      <c r="EA40" s="71"/>
      <c r="EB40" s="72"/>
      <c r="EC40" s="71"/>
      <c r="ED40" s="579"/>
    </row>
    <row r="41" spans="1:256" ht="43.2" x14ac:dyDescent="0.2">
      <c r="A41" s="713"/>
      <c r="B41" s="625" t="s">
        <v>157</v>
      </c>
      <c r="C41" s="626" t="s">
        <v>444</v>
      </c>
      <c r="D41" s="430" t="s">
        <v>154</v>
      </c>
      <c r="E41" s="431">
        <v>50000</v>
      </c>
      <c r="F41" s="432">
        <v>0</v>
      </c>
      <c r="G41" s="432" t="s">
        <v>30</v>
      </c>
      <c r="H41" s="431">
        <f>E41*F41</f>
        <v>0</v>
      </c>
      <c r="I41" s="433"/>
      <c r="J41" s="433" t="s">
        <v>142</v>
      </c>
      <c r="K41" s="434"/>
      <c r="L41" s="435">
        <f>SUM(K41-I41)</f>
        <v>0</v>
      </c>
      <c r="M41" s="436" t="s">
        <v>453</v>
      </c>
      <c r="N41" s="426" t="s">
        <v>154</v>
      </c>
      <c r="O41" s="105">
        <f>IF($C$41="警備隊長・副隊長",$DV$10,IF($C$41="警備副隊長",$DV$11,IF($C$41="警備員",$DV$12,$DV$12)))</f>
        <v>0</v>
      </c>
      <c r="P41" s="426">
        <v>4</v>
      </c>
      <c r="Q41" s="426" t="s">
        <v>30</v>
      </c>
      <c r="R41" s="105">
        <f>O41*P41</f>
        <v>0</v>
      </c>
      <c r="S41" s="427">
        <v>0.32291666666666669</v>
      </c>
      <c r="T41" s="426" t="s">
        <v>142</v>
      </c>
      <c r="U41" s="427">
        <v>0.625</v>
      </c>
      <c r="V41" s="428">
        <f>SUM(U41-S41)</f>
        <v>0.30208333333333331</v>
      </c>
      <c r="W41" s="436" t="s">
        <v>453</v>
      </c>
      <c r="X41" s="426" t="s">
        <v>154</v>
      </c>
      <c r="Y41" s="105">
        <f>IF($C$41="警備隊長・副隊長",$DV$10,IF($C$41="警備副隊長",$DV$11,IF($C$41="警備員",$DV$12,$DV$12)))</f>
        <v>0</v>
      </c>
      <c r="Z41" s="426">
        <v>4</v>
      </c>
      <c r="AA41" s="426" t="s">
        <v>30</v>
      </c>
      <c r="AB41" s="105">
        <f>Y41*Z41</f>
        <v>0</v>
      </c>
      <c r="AC41" s="427">
        <v>0.32291666666666669</v>
      </c>
      <c r="AD41" s="426" t="s">
        <v>142</v>
      </c>
      <c r="AE41" s="427">
        <v>0.625</v>
      </c>
      <c r="AF41" s="428">
        <f>SUM(AE41-AC41)</f>
        <v>0.30208333333333331</v>
      </c>
      <c r="AG41" s="436" t="s">
        <v>453</v>
      </c>
      <c r="AH41" s="426" t="s">
        <v>154</v>
      </c>
      <c r="AI41" s="105">
        <f>IF($C$41="警備隊長・副隊長",$DV$10,IF($C$41="警備副隊長",$DV$11,IF($C$41="警備員",$DV$12,$DV$12)))</f>
        <v>0</v>
      </c>
      <c r="AJ41" s="426">
        <f>3-1</f>
        <v>2</v>
      </c>
      <c r="AK41" s="426" t="s">
        <v>30</v>
      </c>
      <c r="AL41" s="105">
        <f>AI41*AJ41</f>
        <v>0</v>
      </c>
      <c r="AM41" s="427">
        <v>0.32291666666666669</v>
      </c>
      <c r="AN41" s="426" t="s">
        <v>142</v>
      </c>
      <c r="AO41" s="427">
        <v>0.625</v>
      </c>
      <c r="AP41" s="428">
        <f>SUM(AO41-AM41)</f>
        <v>0.30208333333333331</v>
      </c>
      <c r="AQ41" s="436" t="s">
        <v>453</v>
      </c>
      <c r="AR41" s="426" t="s">
        <v>154</v>
      </c>
      <c r="AS41" s="105">
        <f>IF($C$41="警備隊長・副隊長",$DV$10,IF($C$41="警備副隊長",$DV$11,IF($C$41="警備員",$DV$12,$DV$12)))</f>
        <v>0</v>
      </c>
      <c r="AT41" s="426">
        <f>3-1</f>
        <v>2</v>
      </c>
      <c r="AU41" s="426" t="s">
        <v>30</v>
      </c>
      <c r="AV41" s="105">
        <f>AS41*AT41</f>
        <v>0</v>
      </c>
      <c r="AW41" s="427">
        <v>0.32291666666666669</v>
      </c>
      <c r="AX41" s="426" t="s">
        <v>142</v>
      </c>
      <c r="AY41" s="427">
        <v>0.625</v>
      </c>
      <c r="AZ41" s="428">
        <f>SUM(AY41-AW41)</f>
        <v>0.30208333333333331</v>
      </c>
      <c r="BA41" s="436" t="s">
        <v>453</v>
      </c>
      <c r="BB41" s="426" t="s">
        <v>154</v>
      </c>
      <c r="BC41" s="105">
        <f>IF($C$41="警備隊長・副隊長",$DV$10,IF($C$41="警備副隊長",$DV$11,IF($C$41="警備員",$DV$12,$DV$12)))</f>
        <v>0</v>
      </c>
      <c r="BD41" s="426">
        <f>3-1</f>
        <v>2</v>
      </c>
      <c r="BE41" s="426" t="s">
        <v>30</v>
      </c>
      <c r="BF41" s="105">
        <f>BC41*BD41</f>
        <v>0</v>
      </c>
      <c r="BG41" s="427">
        <v>0.32291666666666669</v>
      </c>
      <c r="BH41" s="426" t="s">
        <v>142</v>
      </c>
      <c r="BI41" s="427">
        <v>0.45833333333333331</v>
      </c>
      <c r="BJ41" s="428">
        <f>SUM(BI41-BG41)</f>
        <v>0.13541666666666663</v>
      </c>
      <c r="BK41" s="436" t="s">
        <v>453</v>
      </c>
      <c r="BL41" s="490" t="s">
        <v>154</v>
      </c>
      <c r="BM41" s="489">
        <f>IF($C$41="警備隊長・副隊長",$DV$10,IF($C$41="警備副隊長",$DV$11,IF($C$41="警備員",$DV$12,$DV$12)))</f>
        <v>0</v>
      </c>
      <c r="BN41" s="490">
        <v>0</v>
      </c>
      <c r="BO41" s="490" t="s">
        <v>30</v>
      </c>
      <c r="BP41" s="489">
        <f>BM41*BN41</f>
        <v>0</v>
      </c>
      <c r="BQ41" s="493"/>
      <c r="BR41" s="490" t="s">
        <v>142</v>
      </c>
      <c r="BS41" s="493"/>
      <c r="BT41" s="492">
        <f>SUM(BS41-BQ41)</f>
        <v>0</v>
      </c>
      <c r="BU41" s="436" t="s">
        <v>453</v>
      </c>
      <c r="BV41" s="490" t="s">
        <v>154</v>
      </c>
      <c r="BW41" s="489">
        <f>IF($C$41="警備隊長・副隊長",$DV$10,IF($C$41="警備副隊長",$DV$11,IF($C$41="警備員",$DV$12,$DV$12)))</f>
        <v>0</v>
      </c>
      <c r="BX41" s="490">
        <v>0</v>
      </c>
      <c r="BY41" s="490" t="s">
        <v>30</v>
      </c>
      <c r="BZ41" s="489">
        <f>BW41*BX41</f>
        <v>0</v>
      </c>
      <c r="CA41" s="493"/>
      <c r="CB41" s="490" t="s">
        <v>142</v>
      </c>
      <c r="CC41" s="493"/>
      <c r="CD41" s="492">
        <f>SUM(CC41-CA41)</f>
        <v>0</v>
      </c>
      <c r="CE41" s="436" t="s">
        <v>453</v>
      </c>
      <c r="CF41" s="490" t="s">
        <v>154</v>
      </c>
      <c r="CG41" s="489">
        <f>IF($C$41="警備隊長・副隊長",$DV$10,IF($C$41="警備副隊長",$DV$11,IF($C$41="警備員",$DV$12,$DV$12)))</f>
        <v>0</v>
      </c>
      <c r="CH41" s="490">
        <v>0</v>
      </c>
      <c r="CI41" s="490" t="s">
        <v>30</v>
      </c>
      <c r="CJ41" s="489">
        <f>CG41*CH41</f>
        <v>0</v>
      </c>
      <c r="CK41" s="493"/>
      <c r="CL41" s="490" t="s">
        <v>142</v>
      </c>
      <c r="CM41" s="493"/>
      <c r="CN41" s="492">
        <f>SUM(CM41-CK41)</f>
        <v>0</v>
      </c>
      <c r="CO41" s="436" t="s">
        <v>453</v>
      </c>
      <c r="CP41" s="490" t="s">
        <v>154</v>
      </c>
      <c r="CQ41" s="489">
        <f>IF($C$41="警備隊長・副隊長",$DV$10,IF($C$41="警備副隊長",$DV$11,IF($C$41="警備員",$DV$12,$DV$12)))</f>
        <v>0</v>
      </c>
      <c r="CR41" s="490">
        <v>0</v>
      </c>
      <c r="CS41" s="490" t="s">
        <v>30</v>
      </c>
      <c r="CT41" s="489">
        <f>CQ41*CR41</f>
        <v>0</v>
      </c>
      <c r="CU41" s="493"/>
      <c r="CV41" s="490" t="s">
        <v>142</v>
      </c>
      <c r="CW41" s="493"/>
      <c r="CX41" s="492">
        <f>SUM(CW41-CU41)</f>
        <v>0</v>
      </c>
      <c r="CY41" s="436" t="s">
        <v>453</v>
      </c>
      <c r="CZ41" s="490" t="s">
        <v>154</v>
      </c>
      <c r="DA41" s="489">
        <f>IF($C$41="警備隊長・副隊長",$DV$10,IF($C$41="警備副隊長",$DV$11,IF($C$41="警備員",$DV$12,$DV$12)))</f>
        <v>0</v>
      </c>
      <c r="DB41" s="490">
        <v>0</v>
      </c>
      <c r="DC41" s="490" t="s">
        <v>30</v>
      </c>
      <c r="DD41" s="489">
        <f>DA41*DB41</f>
        <v>0</v>
      </c>
      <c r="DE41" s="493"/>
      <c r="DF41" s="490" t="s">
        <v>142</v>
      </c>
      <c r="DG41" s="493"/>
      <c r="DH41" s="492">
        <f>SUM(DG41-DE41)</f>
        <v>0</v>
      </c>
      <c r="DI41" s="436" t="s">
        <v>453</v>
      </c>
      <c r="DJ41" s="490" t="s">
        <v>154</v>
      </c>
      <c r="DK41" s="489">
        <f>IF($C$41="警備隊長・副隊長",$DV$10,IF($C$41="警備副隊長",$DV$11,IF($C$41="警備員",$DV$12,$DV$12)))</f>
        <v>0</v>
      </c>
      <c r="DL41" s="490">
        <v>0</v>
      </c>
      <c r="DM41" s="490" t="s">
        <v>30</v>
      </c>
      <c r="DN41" s="489">
        <f>DK41*DL41</f>
        <v>0</v>
      </c>
      <c r="DO41" s="493"/>
      <c r="DP41" s="490" t="s">
        <v>142</v>
      </c>
      <c r="DQ41" s="493"/>
      <c r="DR41" s="492">
        <f>SUM(DQ41-DO41)</f>
        <v>0</v>
      </c>
      <c r="DS41" s="71"/>
      <c r="DT41" s="71"/>
      <c r="DU41" s="578"/>
      <c r="DV41" s="70"/>
      <c r="DW41" s="418"/>
      <c r="DX41" s="578"/>
      <c r="DY41" s="70"/>
      <c r="DZ41" s="70"/>
      <c r="EA41" s="71"/>
      <c r="EB41" s="72"/>
      <c r="EC41" s="71"/>
      <c r="ED41" s="579"/>
    </row>
    <row r="42" spans="1:256" x14ac:dyDescent="0.2">
      <c r="A42" s="714" t="s">
        <v>151</v>
      </c>
      <c r="B42" s="715"/>
      <c r="C42" s="716"/>
      <c r="D42" s="513"/>
      <c r="E42" s="514"/>
      <c r="F42" s="515">
        <f>SUM(F38:F41)</f>
        <v>0</v>
      </c>
      <c r="G42" s="516" t="s">
        <v>30</v>
      </c>
      <c r="H42" s="517">
        <f>SUM(H38:H41)</f>
        <v>0</v>
      </c>
      <c r="I42" s="717"/>
      <c r="J42" s="718"/>
      <c r="K42" s="719"/>
      <c r="L42" s="720"/>
      <c r="M42" s="518"/>
      <c r="N42" s="542"/>
      <c r="O42" s="519"/>
      <c r="P42" s="520">
        <f>SUM(P36:P41)</f>
        <v>5</v>
      </c>
      <c r="Q42" s="551" t="s">
        <v>30</v>
      </c>
      <c r="R42" s="519">
        <f>SUM(R36:R41)</f>
        <v>0</v>
      </c>
      <c r="S42" s="756"/>
      <c r="T42" s="757"/>
      <c r="U42" s="757"/>
      <c r="V42" s="758"/>
      <c r="W42" s="518"/>
      <c r="X42" s="542"/>
      <c r="Y42" s="519"/>
      <c r="Z42" s="520">
        <f>SUM(Z36:Z41)</f>
        <v>20</v>
      </c>
      <c r="AA42" s="551" t="s">
        <v>30</v>
      </c>
      <c r="AB42" s="519">
        <f>SUM(AB36:AB41)</f>
        <v>0</v>
      </c>
      <c r="AC42" s="756"/>
      <c r="AD42" s="757"/>
      <c r="AE42" s="757"/>
      <c r="AF42" s="758"/>
      <c r="AG42" s="518"/>
      <c r="AH42" s="542"/>
      <c r="AI42" s="519"/>
      <c r="AJ42" s="520">
        <f>SUM(AJ36:AJ41)</f>
        <v>20</v>
      </c>
      <c r="AK42" s="551" t="s">
        <v>30</v>
      </c>
      <c r="AL42" s="519">
        <f>SUM(AL36:AL41)</f>
        <v>0</v>
      </c>
      <c r="AM42" s="756"/>
      <c r="AN42" s="757"/>
      <c r="AO42" s="757"/>
      <c r="AP42" s="758"/>
      <c r="AQ42" s="518"/>
      <c r="AR42" s="542"/>
      <c r="AS42" s="519"/>
      <c r="AT42" s="520">
        <f>SUM(AT36:AT41)</f>
        <v>20</v>
      </c>
      <c r="AU42" s="551" t="s">
        <v>30</v>
      </c>
      <c r="AV42" s="519">
        <f>SUM(AV36:AV41)</f>
        <v>0</v>
      </c>
      <c r="AW42" s="756"/>
      <c r="AX42" s="757"/>
      <c r="AY42" s="757"/>
      <c r="AZ42" s="758"/>
      <c r="BA42" s="518"/>
      <c r="BB42" s="542"/>
      <c r="BC42" s="519"/>
      <c r="BD42" s="520">
        <f>SUM(BD36:BD41)</f>
        <v>17</v>
      </c>
      <c r="BE42" s="551" t="s">
        <v>30</v>
      </c>
      <c r="BF42" s="519">
        <f>SUM(BF36:BF41)</f>
        <v>0</v>
      </c>
      <c r="BG42" s="756"/>
      <c r="BH42" s="757"/>
      <c r="BI42" s="757"/>
      <c r="BJ42" s="758"/>
      <c r="BK42" s="518"/>
      <c r="BL42" s="542"/>
      <c r="BM42" s="519"/>
      <c r="BN42" s="520">
        <f>SUM(BN36:BN41)</f>
        <v>0</v>
      </c>
      <c r="BO42" s="551" t="s">
        <v>30</v>
      </c>
      <c r="BP42" s="519">
        <f>SUM(BP36:BP41)</f>
        <v>0</v>
      </c>
      <c r="BQ42" s="756"/>
      <c r="BR42" s="757"/>
      <c r="BS42" s="757"/>
      <c r="BT42" s="758"/>
      <c r="BU42" s="518"/>
      <c r="BV42" s="542"/>
      <c r="BW42" s="519"/>
      <c r="BX42" s="520">
        <f>SUM(BX36:BX41)</f>
        <v>0</v>
      </c>
      <c r="BY42" s="551" t="s">
        <v>30</v>
      </c>
      <c r="BZ42" s="519">
        <f>SUM(BZ36:BZ41)</f>
        <v>0</v>
      </c>
      <c r="CA42" s="756"/>
      <c r="CB42" s="757"/>
      <c r="CC42" s="757"/>
      <c r="CD42" s="758"/>
      <c r="CE42" s="518"/>
      <c r="CF42" s="542"/>
      <c r="CG42" s="519"/>
      <c r="CH42" s="520">
        <f>SUM(CH36:CH41)</f>
        <v>0</v>
      </c>
      <c r="CI42" s="551" t="s">
        <v>30</v>
      </c>
      <c r="CJ42" s="519">
        <f>SUM(CJ36:CJ41)</f>
        <v>0</v>
      </c>
      <c r="CK42" s="756"/>
      <c r="CL42" s="757"/>
      <c r="CM42" s="757"/>
      <c r="CN42" s="758"/>
      <c r="CO42" s="518"/>
      <c r="CP42" s="542"/>
      <c r="CQ42" s="519"/>
      <c r="CR42" s="520">
        <f>SUM(CR36:CR41)</f>
        <v>0</v>
      </c>
      <c r="CS42" s="551" t="s">
        <v>30</v>
      </c>
      <c r="CT42" s="519">
        <f>SUM(CT36:CT41)</f>
        <v>0</v>
      </c>
      <c r="CU42" s="756"/>
      <c r="CV42" s="757"/>
      <c r="CW42" s="757"/>
      <c r="CX42" s="758"/>
      <c r="CY42" s="518"/>
      <c r="CZ42" s="542"/>
      <c r="DA42" s="519"/>
      <c r="DB42" s="520">
        <f>SUM(DB36:DB41)</f>
        <v>0</v>
      </c>
      <c r="DC42" s="551" t="s">
        <v>30</v>
      </c>
      <c r="DD42" s="519">
        <f>SUM(DD36:DD41)</f>
        <v>0</v>
      </c>
      <c r="DE42" s="756"/>
      <c r="DF42" s="757"/>
      <c r="DG42" s="757"/>
      <c r="DH42" s="758"/>
      <c r="DI42" s="518"/>
      <c r="DJ42" s="542"/>
      <c r="DK42" s="519"/>
      <c r="DL42" s="520">
        <f>SUM(DL36:DL41)</f>
        <v>0</v>
      </c>
      <c r="DM42" s="551" t="s">
        <v>30</v>
      </c>
      <c r="DN42" s="519">
        <f>SUM(DN36:DN41)</f>
        <v>0</v>
      </c>
      <c r="DO42" s="756"/>
      <c r="DP42" s="757"/>
      <c r="DQ42" s="757"/>
      <c r="DR42" s="758"/>
      <c r="DS42" s="72"/>
      <c r="DT42" s="72"/>
      <c r="DU42" s="578"/>
      <c r="DV42" s="70"/>
      <c r="DW42" s="418"/>
      <c r="DX42" s="578"/>
      <c r="DY42" s="70"/>
      <c r="DZ42" s="70"/>
      <c r="EA42" s="72"/>
      <c r="EB42" s="72"/>
      <c r="EC42" s="72"/>
    </row>
    <row r="43" spans="1:256" ht="30" customHeight="1" x14ac:dyDescent="0.2">
      <c r="A43" s="437"/>
      <c r="B43" s="438"/>
      <c r="C43" s="437"/>
      <c r="D43" s="439"/>
      <c r="E43" s="440"/>
      <c r="F43" s="441"/>
      <c r="G43" s="439"/>
      <c r="H43" s="440"/>
      <c r="I43" s="442"/>
      <c r="J43" s="443"/>
      <c r="K43" s="444"/>
      <c r="L43" s="444"/>
      <c r="M43" s="445"/>
      <c r="N43" s="448"/>
      <c r="O43" s="447"/>
      <c r="P43" s="445"/>
      <c r="Q43" s="448"/>
      <c r="R43" s="449"/>
      <c r="S43" s="450"/>
      <c r="T43" s="449"/>
      <c r="U43" s="449"/>
      <c r="V43" s="445"/>
      <c r="W43" s="445"/>
      <c r="X43" s="445"/>
      <c r="Y43" s="445"/>
      <c r="Z43" s="448"/>
      <c r="AA43" s="449"/>
      <c r="AB43" s="450"/>
      <c r="AC43" s="449"/>
      <c r="AD43" s="449"/>
      <c r="AE43" s="445"/>
      <c r="AF43" s="446"/>
      <c r="AG43" s="445"/>
      <c r="AH43" s="445"/>
      <c r="AI43" s="446"/>
      <c r="AJ43" s="449"/>
      <c r="AK43" s="449"/>
      <c r="AL43" s="449"/>
      <c r="AM43" s="449"/>
      <c r="AN43" s="445"/>
      <c r="AO43" s="446"/>
      <c r="AP43" s="447"/>
      <c r="AQ43" s="445"/>
      <c r="AR43" s="448"/>
      <c r="AS43" s="449"/>
      <c r="AT43" s="449"/>
      <c r="AU43" s="449"/>
      <c r="AV43" s="449"/>
      <c r="AW43" s="445"/>
      <c r="AX43" s="446"/>
      <c r="AY43" s="447"/>
      <c r="AZ43" s="445"/>
      <c r="BA43" s="445"/>
      <c r="BB43" s="449"/>
      <c r="BC43" s="450"/>
      <c r="BD43" s="449"/>
      <c r="BE43" s="449"/>
      <c r="BF43" s="451"/>
      <c r="BG43" s="451"/>
      <c r="BH43" s="451"/>
      <c r="BI43" s="451"/>
      <c r="BJ43" s="451"/>
      <c r="BK43" s="445"/>
      <c r="BL43" s="452"/>
      <c r="BM43" s="452"/>
      <c r="BN43" s="452"/>
      <c r="BO43" s="452"/>
      <c r="BP43" s="451"/>
      <c r="BQ43" s="451"/>
      <c r="BR43" s="451"/>
      <c r="BS43" s="451"/>
      <c r="BT43" s="452"/>
      <c r="BU43" s="445"/>
      <c r="BV43" s="452"/>
      <c r="BW43" s="452"/>
      <c r="BX43" s="452"/>
      <c r="BY43" s="452"/>
      <c r="BZ43" s="451"/>
      <c r="CA43" s="451"/>
      <c r="CB43" s="451"/>
      <c r="CC43" s="452"/>
      <c r="CD43" s="451"/>
      <c r="CE43" s="445"/>
      <c r="CF43" s="452"/>
      <c r="CG43" s="451"/>
      <c r="CH43" s="452"/>
      <c r="CI43" s="452"/>
      <c r="CJ43" s="451"/>
      <c r="CK43" s="451"/>
      <c r="CL43" s="452"/>
      <c r="CM43" s="451"/>
      <c r="CN43" s="452"/>
      <c r="CO43" s="445"/>
      <c r="CP43" s="452"/>
      <c r="CQ43" s="451"/>
      <c r="CR43" s="452"/>
      <c r="CS43" s="452"/>
      <c r="CT43" s="451"/>
      <c r="CU43" s="452"/>
      <c r="CV43" s="451"/>
      <c r="CW43" s="452"/>
      <c r="CX43" s="452"/>
      <c r="CY43" s="445"/>
      <c r="CZ43" s="452"/>
      <c r="DA43" s="451"/>
      <c r="DB43" s="452"/>
      <c r="DC43" s="452"/>
      <c r="DD43" s="452"/>
      <c r="DE43" s="451"/>
      <c r="DF43" s="452"/>
      <c r="DG43" s="452"/>
      <c r="DH43" s="451"/>
      <c r="DI43" s="445"/>
      <c r="DJ43" s="452"/>
      <c r="DK43" s="451"/>
      <c r="DL43" s="452"/>
      <c r="DM43" s="452"/>
      <c r="DN43" s="451"/>
      <c r="DO43" s="451"/>
      <c r="DP43" s="451"/>
      <c r="DQ43" s="451"/>
      <c r="DR43" s="453"/>
      <c r="DS43" s="573"/>
    </row>
    <row r="44" spans="1:256" ht="29.25" customHeight="1" x14ac:dyDescent="0.2">
      <c r="A44" s="701" t="s">
        <v>130</v>
      </c>
      <c r="B44" s="740" t="s">
        <v>158</v>
      </c>
      <c r="C44" s="742" t="s">
        <v>159</v>
      </c>
      <c r="D44" s="760">
        <f>M44-1</f>
        <v>-1</v>
      </c>
      <c r="E44" s="761"/>
      <c r="F44" s="761"/>
      <c r="G44" s="761"/>
      <c r="H44" s="761"/>
      <c r="I44" s="762"/>
      <c r="J44" s="763"/>
      <c r="K44" s="761"/>
      <c r="L44" s="764"/>
      <c r="M44" s="528"/>
      <c r="N44" s="708">
        <v>45927</v>
      </c>
      <c r="O44" s="706"/>
      <c r="P44" s="706"/>
      <c r="Q44" s="706"/>
      <c r="R44" s="706"/>
      <c r="S44" s="706"/>
      <c r="T44" s="706"/>
      <c r="U44" s="706"/>
      <c r="V44" s="707"/>
      <c r="W44" s="528"/>
      <c r="X44" s="708">
        <f>N44+1</f>
        <v>45928</v>
      </c>
      <c r="Y44" s="706"/>
      <c r="Z44" s="706"/>
      <c r="AA44" s="706"/>
      <c r="AB44" s="706"/>
      <c r="AC44" s="706"/>
      <c r="AD44" s="706"/>
      <c r="AE44" s="706"/>
      <c r="AF44" s="707"/>
      <c r="AG44" s="528"/>
      <c r="AH44" s="734">
        <f>X44+1</f>
        <v>45929</v>
      </c>
      <c r="AI44" s="735"/>
      <c r="AJ44" s="735"/>
      <c r="AK44" s="735"/>
      <c r="AL44" s="735"/>
      <c r="AM44" s="735"/>
      <c r="AN44" s="735"/>
      <c r="AO44" s="735"/>
      <c r="AP44" s="736"/>
      <c r="AQ44" s="528"/>
      <c r="AR44" s="734">
        <f>AH44+1</f>
        <v>45930</v>
      </c>
      <c r="AS44" s="735"/>
      <c r="AT44" s="735"/>
      <c r="AU44" s="735"/>
      <c r="AV44" s="735"/>
      <c r="AW44" s="735"/>
      <c r="AX44" s="735"/>
      <c r="AY44" s="735"/>
      <c r="AZ44" s="736"/>
      <c r="BA44" s="528"/>
      <c r="BB44" s="734">
        <f>AR44+1</f>
        <v>45931</v>
      </c>
      <c r="BC44" s="735"/>
      <c r="BD44" s="735"/>
      <c r="BE44" s="735"/>
      <c r="BF44" s="735"/>
      <c r="BG44" s="735"/>
      <c r="BH44" s="735"/>
      <c r="BI44" s="735"/>
      <c r="BJ44" s="736"/>
      <c r="BK44" s="528"/>
      <c r="BL44" s="737">
        <f>BB44+1</f>
        <v>45932</v>
      </c>
      <c r="BM44" s="738"/>
      <c r="BN44" s="738"/>
      <c r="BO44" s="738"/>
      <c r="BP44" s="738"/>
      <c r="BQ44" s="738"/>
      <c r="BR44" s="738"/>
      <c r="BS44" s="738"/>
      <c r="BT44" s="739"/>
      <c r="BU44" s="528"/>
      <c r="BV44" s="737">
        <f>BL44+1</f>
        <v>45933</v>
      </c>
      <c r="BW44" s="738"/>
      <c r="BX44" s="738"/>
      <c r="BY44" s="738"/>
      <c r="BZ44" s="738"/>
      <c r="CA44" s="738"/>
      <c r="CB44" s="738"/>
      <c r="CC44" s="738"/>
      <c r="CD44" s="739"/>
      <c r="CE44" s="528"/>
      <c r="CF44" s="737">
        <f>BV44+1</f>
        <v>45934</v>
      </c>
      <c r="CG44" s="738"/>
      <c r="CH44" s="738"/>
      <c r="CI44" s="738"/>
      <c r="CJ44" s="738"/>
      <c r="CK44" s="738"/>
      <c r="CL44" s="738"/>
      <c r="CM44" s="738"/>
      <c r="CN44" s="739"/>
      <c r="CO44" s="528"/>
      <c r="CP44" s="737">
        <f>CF44+1</f>
        <v>45935</v>
      </c>
      <c r="CQ44" s="738"/>
      <c r="CR44" s="738"/>
      <c r="CS44" s="738"/>
      <c r="CT44" s="738"/>
      <c r="CU44" s="738"/>
      <c r="CV44" s="738"/>
      <c r="CW44" s="738"/>
      <c r="CX44" s="739"/>
      <c r="CY44" s="528"/>
      <c r="CZ44" s="737">
        <f>CP44+1</f>
        <v>45936</v>
      </c>
      <c r="DA44" s="738"/>
      <c r="DB44" s="738"/>
      <c r="DC44" s="738"/>
      <c r="DD44" s="738"/>
      <c r="DE44" s="738"/>
      <c r="DF44" s="738"/>
      <c r="DG44" s="738"/>
      <c r="DH44" s="739"/>
      <c r="DI44" s="528"/>
      <c r="DJ44" s="737">
        <f>CZ44+1</f>
        <v>45937</v>
      </c>
      <c r="DK44" s="738"/>
      <c r="DL44" s="738"/>
      <c r="DM44" s="738"/>
      <c r="DN44" s="738"/>
      <c r="DO44" s="738"/>
      <c r="DP44" s="738"/>
      <c r="DQ44" s="738"/>
      <c r="DR44" s="739"/>
      <c r="DS44" s="573"/>
    </row>
    <row r="45" spans="1:256" ht="29.25" customHeight="1" x14ac:dyDescent="0.2">
      <c r="A45" s="703"/>
      <c r="B45" s="741"/>
      <c r="C45" s="759"/>
      <c r="D45" s="248" t="s">
        <v>135</v>
      </c>
      <c r="E45" s="249" t="s">
        <v>136</v>
      </c>
      <c r="F45" s="765" t="s">
        <v>137</v>
      </c>
      <c r="G45" s="766"/>
      <c r="H45" s="316" t="s">
        <v>138</v>
      </c>
      <c r="I45" s="767" t="s">
        <v>139</v>
      </c>
      <c r="J45" s="768"/>
      <c r="K45" s="769"/>
      <c r="L45" s="766"/>
      <c r="M45" s="528"/>
      <c r="N45" s="708">
        <v>45927</v>
      </c>
      <c r="O45" s="706"/>
      <c r="P45" s="706"/>
      <c r="Q45" s="706"/>
      <c r="R45" s="706"/>
      <c r="S45" s="706"/>
      <c r="T45" s="706"/>
      <c r="U45" s="706"/>
      <c r="V45" s="707"/>
      <c r="W45" s="528"/>
      <c r="X45" s="723">
        <f>N45+1</f>
        <v>45928</v>
      </c>
      <c r="Y45" s="724"/>
      <c r="Z45" s="724"/>
      <c r="AA45" s="724"/>
      <c r="AB45" s="724"/>
      <c r="AC45" s="724"/>
      <c r="AD45" s="724"/>
      <c r="AE45" s="724"/>
      <c r="AF45" s="725"/>
      <c r="AG45" s="528"/>
      <c r="AH45" s="723">
        <f>X45+1</f>
        <v>45929</v>
      </c>
      <c r="AI45" s="724"/>
      <c r="AJ45" s="724"/>
      <c r="AK45" s="724"/>
      <c r="AL45" s="724"/>
      <c r="AM45" s="724"/>
      <c r="AN45" s="724"/>
      <c r="AO45" s="724"/>
      <c r="AP45" s="725"/>
      <c r="AQ45" s="528"/>
      <c r="AR45" s="723">
        <f>AH45+1</f>
        <v>45930</v>
      </c>
      <c r="AS45" s="724"/>
      <c r="AT45" s="724"/>
      <c r="AU45" s="724"/>
      <c r="AV45" s="724"/>
      <c r="AW45" s="724"/>
      <c r="AX45" s="724"/>
      <c r="AY45" s="724"/>
      <c r="AZ45" s="725"/>
      <c r="BA45" s="528"/>
      <c r="BB45" s="723">
        <f>AR45+1</f>
        <v>45931</v>
      </c>
      <c r="BC45" s="724"/>
      <c r="BD45" s="724"/>
      <c r="BE45" s="724"/>
      <c r="BF45" s="724"/>
      <c r="BG45" s="724"/>
      <c r="BH45" s="724"/>
      <c r="BI45" s="724"/>
      <c r="BJ45" s="725"/>
      <c r="BK45" s="528"/>
      <c r="BL45" s="744">
        <f>BB45+1</f>
        <v>45932</v>
      </c>
      <c r="BM45" s="745"/>
      <c r="BN45" s="745"/>
      <c r="BO45" s="745"/>
      <c r="BP45" s="745"/>
      <c r="BQ45" s="745"/>
      <c r="BR45" s="745"/>
      <c r="BS45" s="745"/>
      <c r="BT45" s="746"/>
      <c r="BU45" s="528"/>
      <c r="BV45" s="744">
        <f>BL45+1</f>
        <v>45933</v>
      </c>
      <c r="BW45" s="745"/>
      <c r="BX45" s="745"/>
      <c r="BY45" s="745"/>
      <c r="BZ45" s="745"/>
      <c r="CA45" s="745"/>
      <c r="CB45" s="745"/>
      <c r="CC45" s="745"/>
      <c r="CD45" s="746"/>
      <c r="CE45" s="528"/>
      <c r="CF45" s="744">
        <f>BV45+1</f>
        <v>45934</v>
      </c>
      <c r="CG45" s="745"/>
      <c r="CH45" s="745"/>
      <c r="CI45" s="745"/>
      <c r="CJ45" s="745"/>
      <c r="CK45" s="745"/>
      <c r="CL45" s="745"/>
      <c r="CM45" s="745"/>
      <c r="CN45" s="746"/>
      <c r="CO45" s="528"/>
      <c r="CP45" s="744">
        <f>CF45+1</f>
        <v>45935</v>
      </c>
      <c r="CQ45" s="745"/>
      <c r="CR45" s="745"/>
      <c r="CS45" s="745"/>
      <c r="CT45" s="745"/>
      <c r="CU45" s="745"/>
      <c r="CV45" s="745"/>
      <c r="CW45" s="745"/>
      <c r="CX45" s="746"/>
      <c r="CY45" s="528"/>
      <c r="CZ45" s="744">
        <f>CP45+1</f>
        <v>45936</v>
      </c>
      <c r="DA45" s="745"/>
      <c r="DB45" s="745"/>
      <c r="DC45" s="745"/>
      <c r="DD45" s="745"/>
      <c r="DE45" s="745"/>
      <c r="DF45" s="745"/>
      <c r="DG45" s="745"/>
      <c r="DH45" s="746"/>
      <c r="DI45" s="528"/>
      <c r="DJ45" s="744">
        <f>CZ45+1</f>
        <v>45937</v>
      </c>
      <c r="DK45" s="745"/>
      <c r="DL45" s="745"/>
      <c r="DM45" s="745"/>
      <c r="DN45" s="745"/>
      <c r="DO45" s="745"/>
      <c r="DP45" s="745"/>
      <c r="DQ45" s="745"/>
      <c r="DR45" s="746"/>
      <c r="DS45" s="573"/>
    </row>
    <row r="46" spans="1:256" ht="15" customHeight="1" x14ac:dyDescent="0.2">
      <c r="A46" s="698"/>
      <c r="B46" s="748" t="s">
        <v>386</v>
      </c>
      <c r="C46" s="610"/>
      <c r="D46" s="236" t="s">
        <v>140</v>
      </c>
      <c r="E46" s="237">
        <v>100000</v>
      </c>
      <c r="F46" s="238">
        <v>0</v>
      </c>
      <c r="G46" s="239" t="s">
        <v>141</v>
      </c>
      <c r="H46" s="314">
        <f t="shared" ref="H46:H50" si="68">E46*F46</f>
        <v>0</v>
      </c>
      <c r="I46" s="319"/>
      <c r="J46" s="320" t="s">
        <v>142</v>
      </c>
      <c r="K46" s="240"/>
      <c r="L46" s="241">
        <f t="shared" ref="L46:L50" si="69">SUM(K46-I46)</f>
        <v>0</v>
      </c>
      <c r="M46" s="351" t="s">
        <v>358</v>
      </c>
      <c r="N46" s="354" t="s">
        <v>135</v>
      </c>
      <c r="O46" s="352" t="s">
        <v>136</v>
      </c>
      <c r="P46" s="726" t="s">
        <v>137</v>
      </c>
      <c r="Q46" s="727"/>
      <c r="R46" s="352" t="s">
        <v>138</v>
      </c>
      <c r="S46" s="726" t="s">
        <v>139</v>
      </c>
      <c r="T46" s="728"/>
      <c r="U46" s="728"/>
      <c r="V46" s="727"/>
      <c r="W46" s="351" t="s">
        <v>358</v>
      </c>
      <c r="X46" s="353" t="s">
        <v>135</v>
      </c>
      <c r="Y46" s="352" t="s">
        <v>136</v>
      </c>
      <c r="Z46" s="726" t="s">
        <v>137</v>
      </c>
      <c r="AA46" s="727"/>
      <c r="AB46" s="352" t="s">
        <v>138</v>
      </c>
      <c r="AC46" s="726" t="s">
        <v>139</v>
      </c>
      <c r="AD46" s="728"/>
      <c r="AE46" s="728"/>
      <c r="AF46" s="727"/>
      <c r="AG46" s="351" t="s">
        <v>358</v>
      </c>
      <c r="AH46" s="354" t="s">
        <v>135</v>
      </c>
      <c r="AI46" s="352" t="s">
        <v>136</v>
      </c>
      <c r="AJ46" s="726" t="s">
        <v>137</v>
      </c>
      <c r="AK46" s="727"/>
      <c r="AL46" s="352" t="s">
        <v>138</v>
      </c>
      <c r="AM46" s="726" t="s">
        <v>139</v>
      </c>
      <c r="AN46" s="728"/>
      <c r="AO46" s="728"/>
      <c r="AP46" s="727"/>
      <c r="AQ46" s="351" t="s">
        <v>358</v>
      </c>
      <c r="AR46" s="354" t="s">
        <v>135</v>
      </c>
      <c r="AS46" s="352" t="s">
        <v>136</v>
      </c>
      <c r="AT46" s="726" t="s">
        <v>137</v>
      </c>
      <c r="AU46" s="727"/>
      <c r="AV46" s="352" t="s">
        <v>138</v>
      </c>
      <c r="AW46" s="726" t="s">
        <v>139</v>
      </c>
      <c r="AX46" s="728"/>
      <c r="AY46" s="728"/>
      <c r="AZ46" s="727"/>
      <c r="BA46" s="351" t="s">
        <v>358</v>
      </c>
      <c r="BB46" s="354" t="s">
        <v>135</v>
      </c>
      <c r="BC46" s="352" t="s">
        <v>136</v>
      </c>
      <c r="BD46" s="726" t="s">
        <v>137</v>
      </c>
      <c r="BE46" s="727"/>
      <c r="BF46" s="352" t="s">
        <v>138</v>
      </c>
      <c r="BG46" s="726" t="s">
        <v>139</v>
      </c>
      <c r="BH46" s="728"/>
      <c r="BI46" s="728"/>
      <c r="BJ46" s="727"/>
      <c r="BK46" s="351" t="s">
        <v>358</v>
      </c>
      <c r="BL46" s="354" t="s">
        <v>135</v>
      </c>
      <c r="BM46" s="352" t="s">
        <v>136</v>
      </c>
      <c r="BN46" s="726" t="s">
        <v>137</v>
      </c>
      <c r="BO46" s="727"/>
      <c r="BP46" s="352" t="s">
        <v>138</v>
      </c>
      <c r="BQ46" s="726" t="s">
        <v>139</v>
      </c>
      <c r="BR46" s="728"/>
      <c r="BS46" s="728"/>
      <c r="BT46" s="727"/>
      <c r="BU46" s="351" t="s">
        <v>358</v>
      </c>
      <c r="BV46" s="354" t="s">
        <v>135</v>
      </c>
      <c r="BW46" s="352" t="s">
        <v>136</v>
      </c>
      <c r="BX46" s="726" t="s">
        <v>137</v>
      </c>
      <c r="BY46" s="727"/>
      <c r="BZ46" s="352" t="s">
        <v>138</v>
      </c>
      <c r="CA46" s="726" t="s">
        <v>139</v>
      </c>
      <c r="CB46" s="728"/>
      <c r="CC46" s="728"/>
      <c r="CD46" s="727"/>
      <c r="CE46" s="351" t="s">
        <v>358</v>
      </c>
      <c r="CF46" s="354" t="s">
        <v>135</v>
      </c>
      <c r="CG46" s="352" t="s">
        <v>136</v>
      </c>
      <c r="CH46" s="726" t="s">
        <v>137</v>
      </c>
      <c r="CI46" s="727"/>
      <c r="CJ46" s="352" t="s">
        <v>138</v>
      </c>
      <c r="CK46" s="726" t="s">
        <v>139</v>
      </c>
      <c r="CL46" s="728"/>
      <c r="CM46" s="728"/>
      <c r="CN46" s="727"/>
      <c r="CO46" s="351" t="s">
        <v>358</v>
      </c>
      <c r="CP46" s="354" t="s">
        <v>135</v>
      </c>
      <c r="CQ46" s="352" t="s">
        <v>136</v>
      </c>
      <c r="CR46" s="726" t="s">
        <v>137</v>
      </c>
      <c r="CS46" s="727"/>
      <c r="CT46" s="352" t="s">
        <v>138</v>
      </c>
      <c r="CU46" s="726" t="s">
        <v>139</v>
      </c>
      <c r="CV46" s="728"/>
      <c r="CW46" s="728"/>
      <c r="CX46" s="727"/>
      <c r="CY46" s="351" t="s">
        <v>358</v>
      </c>
      <c r="CZ46" s="354" t="s">
        <v>135</v>
      </c>
      <c r="DA46" s="352" t="s">
        <v>136</v>
      </c>
      <c r="DB46" s="726" t="s">
        <v>137</v>
      </c>
      <c r="DC46" s="727"/>
      <c r="DD46" s="352" t="s">
        <v>138</v>
      </c>
      <c r="DE46" s="726" t="s">
        <v>139</v>
      </c>
      <c r="DF46" s="728"/>
      <c r="DG46" s="728"/>
      <c r="DH46" s="727"/>
      <c r="DI46" s="351" t="s">
        <v>358</v>
      </c>
      <c r="DJ46" s="354" t="s">
        <v>135</v>
      </c>
      <c r="DK46" s="352" t="s">
        <v>136</v>
      </c>
      <c r="DL46" s="726" t="s">
        <v>137</v>
      </c>
      <c r="DM46" s="727"/>
      <c r="DN46" s="352" t="s">
        <v>138</v>
      </c>
      <c r="DO46" s="726" t="s">
        <v>139</v>
      </c>
      <c r="DP46" s="728"/>
      <c r="DQ46" s="728"/>
      <c r="DR46" s="727"/>
    </row>
    <row r="47" spans="1:256" x14ac:dyDescent="0.2">
      <c r="A47" s="699"/>
      <c r="B47" s="749"/>
      <c r="C47" s="611"/>
      <c r="D47" s="236" t="s">
        <v>143</v>
      </c>
      <c r="E47" s="237">
        <v>50000</v>
      </c>
      <c r="F47" s="238">
        <v>0</v>
      </c>
      <c r="G47" s="239" t="s">
        <v>141</v>
      </c>
      <c r="H47" s="314">
        <f t="shared" si="68"/>
        <v>0</v>
      </c>
      <c r="I47" s="319"/>
      <c r="J47" s="320" t="s">
        <v>142</v>
      </c>
      <c r="K47" s="240"/>
      <c r="L47" s="455">
        <f t="shared" si="69"/>
        <v>0</v>
      </c>
      <c r="M47" s="355" t="s">
        <v>359</v>
      </c>
      <c r="N47" s="543" t="s">
        <v>140</v>
      </c>
      <c r="O47" s="357">
        <f>IF(N47="CD",$DV$4,IF(N47="D",$DV$5,IF(N47="AD",$DV$6,IF(N47="AS",$DV$7,""))))</f>
        <v>0</v>
      </c>
      <c r="P47" s="358">
        <v>0</v>
      </c>
      <c r="Q47" s="359" t="s">
        <v>141</v>
      </c>
      <c r="R47" s="357">
        <f t="shared" ref="R47:R73" si="70">O47*P47</f>
        <v>0</v>
      </c>
      <c r="S47" s="360"/>
      <c r="T47" s="361" t="s">
        <v>142</v>
      </c>
      <c r="U47" s="362"/>
      <c r="V47" s="363">
        <f t="shared" ref="V47:V72" si="71">SUM(U47-S47)</f>
        <v>0</v>
      </c>
      <c r="W47" s="355" t="s">
        <v>359</v>
      </c>
      <c r="X47" s="543" t="s">
        <v>140</v>
      </c>
      <c r="Y47" s="357">
        <f>IF(X47="CD",$DV$4,IF(X47="D",$DV$5,IF(X47="AD",$DV$6,IF(X47="AS",$DV$7,""))))</f>
        <v>0</v>
      </c>
      <c r="Z47" s="358">
        <v>0</v>
      </c>
      <c r="AA47" s="359" t="s">
        <v>141</v>
      </c>
      <c r="AB47" s="357">
        <f t="shared" ref="AB47:AB73" si="72">Y47*Z47</f>
        <v>0</v>
      </c>
      <c r="AC47" s="360"/>
      <c r="AD47" s="361" t="s">
        <v>360</v>
      </c>
      <c r="AE47" s="362"/>
      <c r="AF47" s="363">
        <f t="shared" ref="AF47:AF65" si="73">SUM(AE47-AC47)</f>
        <v>0</v>
      </c>
      <c r="AG47" s="355" t="s">
        <v>359</v>
      </c>
      <c r="AH47" s="543" t="s">
        <v>140</v>
      </c>
      <c r="AI47" s="357">
        <f>IF(AH47="CD",$DV$4,IF(AH47="D",$DV$5,IF(AH47="AD",$DV$6,IF(AH47="AS",$DV$7,""))))</f>
        <v>0</v>
      </c>
      <c r="AJ47" s="358">
        <v>0</v>
      </c>
      <c r="AK47" s="359" t="s">
        <v>141</v>
      </c>
      <c r="AL47" s="357">
        <f t="shared" ref="AL47:AL73" si="74">AI47*AJ47</f>
        <v>0</v>
      </c>
      <c r="AM47" s="360"/>
      <c r="AN47" s="361" t="s">
        <v>360</v>
      </c>
      <c r="AO47" s="362"/>
      <c r="AP47" s="363">
        <f t="shared" ref="AP47:AP72" si="75">SUM(AO47-AM47)</f>
        <v>0</v>
      </c>
      <c r="AQ47" s="355" t="s">
        <v>359</v>
      </c>
      <c r="AR47" s="543" t="s">
        <v>140</v>
      </c>
      <c r="AS47" s="357">
        <f>IF(AR47="CD",$DV$4,IF(AR47="D",$DV$5,IF(AR47="AD",$DV$6,IF(AR47="AS",$DV$7,""))))</f>
        <v>0</v>
      </c>
      <c r="AT47" s="358">
        <v>0</v>
      </c>
      <c r="AU47" s="359" t="s">
        <v>141</v>
      </c>
      <c r="AV47" s="357">
        <f t="shared" ref="AV47:AV73" si="76">AS47*AT47</f>
        <v>0</v>
      </c>
      <c r="AW47" s="360"/>
      <c r="AX47" s="361" t="s">
        <v>360</v>
      </c>
      <c r="AY47" s="362"/>
      <c r="AZ47" s="363">
        <f t="shared" ref="AZ47:AZ72" si="77">SUM(AY47-AW47)</f>
        <v>0</v>
      </c>
      <c r="BA47" s="355" t="s">
        <v>359</v>
      </c>
      <c r="BB47" s="543" t="s">
        <v>140</v>
      </c>
      <c r="BC47" s="357">
        <f>IF(BB47="CD",$DV$4,IF(BB47="D",$DV$5,IF(BB47="AD",$DV$6,IF(BB47="AS",$DV$7,""))))</f>
        <v>0</v>
      </c>
      <c r="BD47" s="358">
        <v>0</v>
      </c>
      <c r="BE47" s="359" t="s">
        <v>141</v>
      </c>
      <c r="BF47" s="357">
        <f t="shared" ref="BF47:BF73" si="78">BC47*BD47</f>
        <v>0</v>
      </c>
      <c r="BG47" s="360"/>
      <c r="BH47" s="361" t="s">
        <v>360</v>
      </c>
      <c r="BI47" s="362"/>
      <c r="BJ47" s="363">
        <f t="shared" ref="BJ47:BJ72" si="79">SUM(BI47-BG47)</f>
        <v>0</v>
      </c>
      <c r="BK47" s="355" t="s">
        <v>359</v>
      </c>
      <c r="BL47" s="558" t="s">
        <v>140</v>
      </c>
      <c r="BM47" s="91">
        <f>IF(BL47="CD",$DV$4,IF(BL47="D",$DV$5,IF(BL47="AD",$DV$6,IF(BL47="AS",$DV$7,""))))</f>
        <v>0</v>
      </c>
      <c r="BN47" s="92">
        <v>1</v>
      </c>
      <c r="BO47" s="93" t="s">
        <v>141</v>
      </c>
      <c r="BP47" s="91">
        <f t="shared" ref="BP47:BP72" si="80">BM47*BN47</f>
        <v>0</v>
      </c>
      <c r="BQ47" s="94">
        <v>0.33333333333333331</v>
      </c>
      <c r="BR47" s="95" t="s">
        <v>142</v>
      </c>
      <c r="BS47" s="96">
        <v>0.625</v>
      </c>
      <c r="BT47" s="97">
        <f t="shared" ref="BT47:BT72" si="81">SUM(BS47-BQ47)</f>
        <v>0.29166666666666669</v>
      </c>
      <c r="BU47" s="355" t="s">
        <v>359</v>
      </c>
      <c r="BV47" s="558" t="s">
        <v>140</v>
      </c>
      <c r="BW47" s="91">
        <f>IF(BV47="CD",$DV$4,IF(BV47="D",$DV$5,IF(BV47="AD",$DV$6,IF(BV47="AS",$DV$7,""))))</f>
        <v>0</v>
      </c>
      <c r="BX47" s="92">
        <v>1</v>
      </c>
      <c r="BY47" s="93" t="s">
        <v>141</v>
      </c>
      <c r="BZ47" s="91">
        <f t="shared" ref="BZ47:BZ73" si="82">BW47*BX47</f>
        <v>0</v>
      </c>
      <c r="CA47" s="94">
        <v>0.33333333333333331</v>
      </c>
      <c r="CB47" s="95" t="s">
        <v>142</v>
      </c>
      <c r="CC47" s="96">
        <v>0.625</v>
      </c>
      <c r="CD47" s="97">
        <f t="shared" ref="CD47:CD72" si="83">SUM(CC47-CA47)</f>
        <v>0.29166666666666669</v>
      </c>
      <c r="CE47" s="355" t="s">
        <v>359</v>
      </c>
      <c r="CF47" s="558" t="s">
        <v>140</v>
      </c>
      <c r="CG47" s="91">
        <f>IF(CF47="CD",$DV$4,IF(CF47="D",$DV$5,IF(CF47="AD",$DV$6,IF(CF47="AS",$DV$7,""))))</f>
        <v>0</v>
      </c>
      <c r="CH47" s="92">
        <v>1</v>
      </c>
      <c r="CI47" s="93" t="s">
        <v>141</v>
      </c>
      <c r="CJ47" s="91">
        <f t="shared" ref="CJ47:CJ73" si="84">CG47*CH47</f>
        <v>0</v>
      </c>
      <c r="CK47" s="94">
        <v>0.27083333333333331</v>
      </c>
      <c r="CL47" s="95" t="s">
        <v>142</v>
      </c>
      <c r="CM47" s="96">
        <v>0.77083333333333337</v>
      </c>
      <c r="CN47" s="97">
        <f t="shared" ref="CN47:CN72" si="85">SUM(CM47-CK47)</f>
        <v>0.5</v>
      </c>
      <c r="CO47" s="355" t="s">
        <v>359</v>
      </c>
      <c r="CP47" s="558" t="s">
        <v>140</v>
      </c>
      <c r="CQ47" s="91">
        <f>IF(CP47="CD",$DV$4,IF(CP47="D",$DV$5,IF(CP47="AD",$DV$6,IF(CP47="AS",$DV$7,""))))</f>
        <v>0</v>
      </c>
      <c r="CR47" s="92">
        <v>1</v>
      </c>
      <c r="CS47" s="93" t="s">
        <v>141</v>
      </c>
      <c r="CT47" s="91">
        <f t="shared" ref="CT47:CT73" si="86">CQ47*CR47</f>
        <v>0</v>
      </c>
      <c r="CU47" s="94">
        <v>0.27083333333333331</v>
      </c>
      <c r="CV47" s="95" t="s">
        <v>360</v>
      </c>
      <c r="CW47" s="96">
        <v>0.79166666666666663</v>
      </c>
      <c r="CX47" s="97">
        <f t="shared" ref="CX47:CX72" si="87">SUM(CW47-CU47)</f>
        <v>0.52083333333333326</v>
      </c>
      <c r="CY47" s="355" t="s">
        <v>359</v>
      </c>
      <c r="CZ47" s="543" t="s">
        <v>140</v>
      </c>
      <c r="DA47" s="357">
        <f>IF(CZ47="CD",$DV$4,IF(CZ47="D",$DV$5,IF(CZ47="AD",$DV$6,IF(CZ47="AS",$DV$7,""))))</f>
        <v>0</v>
      </c>
      <c r="DB47" s="358">
        <v>0</v>
      </c>
      <c r="DC47" s="359" t="s">
        <v>141</v>
      </c>
      <c r="DD47" s="357">
        <f t="shared" ref="DD47:DD73" si="88">DA47*DB47</f>
        <v>0</v>
      </c>
      <c r="DE47" s="360"/>
      <c r="DF47" s="361" t="s">
        <v>142</v>
      </c>
      <c r="DG47" s="362"/>
      <c r="DH47" s="363">
        <f t="shared" ref="DH47:DH72" si="89">SUM(DG47-DE47)</f>
        <v>0</v>
      </c>
      <c r="DI47" s="355" t="s">
        <v>359</v>
      </c>
      <c r="DJ47" s="543" t="s">
        <v>140</v>
      </c>
      <c r="DK47" s="357">
        <f>IF(DJ47="CD",$DV$4,IF(DJ47="D",$DV$5,IF(DJ47="AD",$DV$6,IF(DJ47="AS",$DV$7,""))))</f>
        <v>0</v>
      </c>
      <c r="DL47" s="358">
        <v>0</v>
      </c>
      <c r="DM47" s="359" t="s">
        <v>141</v>
      </c>
      <c r="DN47" s="357">
        <f t="shared" ref="DN47:DN73" si="90">DK47*DL47</f>
        <v>0</v>
      </c>
      <c r="DO47" s="360"/>
      <c r="DP47" s="361" t="s">
        <v>142</v>
      </c>
      <c r="DQ47" s="362"/>
      <c r="DR47" s="363">
        <f t="shared" ref="DR47:DR72" si="91">SUM(DQ47-DO47)</f>
        <v>0</v>
      </c>
    </row>
    <row r="48" spans="1:256" x14ac:dyDescent="0.2">
      <c r="A48" s="699"/>
      <c r="B48" s="749"/>
      <c r="C48" s="611"/>
      <c r="D48" s="236" t="s">
        <v>144</v>
      </c>
      <c r="E48" s="237">
        <v>40000</v>
      </c>
      <c r="F48" s="238">
        <v>0</v>
      </c>
      <c r="G48" s="239" t="s">
        <v>141</v>
      </c>
      <c r="H48" s="314">
        <f t="shared" si="68"/>
        <v>0</v>
      </c>
      <c r="I48" s="319"/>
      <c r="J48" s="320" t="s">
        <v>142</v>
      </c>
      <c r="K48" s="240"/>
      <c r="L48" s="455">
        <f t="shared" si="69"/>
        <v>0</v>
      </c>
      <c r="M48" s="355" t="s">
        <v>359</v>
      </c>
      <c r="N48" s="544" t="s">
        <v>466</v>
      </c>
      <c r="O48" s="364">
        <f t="shared" ref="O48:O76" si="92">IF(N48="CD",$DV$4,IF(N48="D",$DV$5,IF(N48="AD",$DV$6,IF(N48="AS",$DV$7,""))))</f>
        <v>0</v>
      </c>
      <c r="P48" s="365">
        <v>0</v>
      </c>
      <c r="Q48" s="366" t="s">
        <v>141</v>
      </c>
      <c r="R48" s="364">
        <f t="shared" si="70"/>
        <v>0</v>
      </c>
      <c r="S48" s="367"/>
      <c r="T48" s="368" t="s">
        <v>142</v>
      </c>
      <c r="U48" s="369"/>
      <c r="V48" s="370">
        <f t="shared" si="71"/>
        <v>0</v>
      </c>
      <c r="W48" s="355" t="s">
        <v>359</v>
      </c>
      <c r="X48" s="544" t="s">
        <v>466</v>
      </c>
      <c r="Y48" s="364">
        <f t="shared" ref="Y48:Y76" si="93">IF(X48="CD",$DV$4,IF(X48="D",$DV$5,IF(X48="AD",$DV$6,IF(X48="AS",$DV$7,""))))</f>
        <v>0</v>
      </c>
      <c r="Z48" s="365">
        <v>0</v>
      </c>
      <c r="AA48" s="366" t="s">
        <v>141</v>
      </c>
      <c r="AB48" s="364">
        <f t="shared" si="72"/>
        <v>0</v>
      </c>
      <c r="AC48" s="367"/>
      <c r="AD48" s="368" t="s">
        <v>360</v>
      </c>
      <c r="AE48" s="369"/>
      <c r="AF48" s="370">
        <f t="shared" si="73"/>
        <v>0</v>
      </c>
      <c r="AG48" s="355" t="s">
        <v>359</v>
      </c>
      <c r="AH48" s="544" t="s">
        <v>466</v>
      </c>
      <c r="AI48" s="364">
        <f t="shared" ref="AI48:AI76" si="94">IF(AH48="CD",$DV$4,IF(AH48="D",$DV$5,IF(AH48="AD",$DV$6,IF(AH48="AS",$DV$7,""))))</f>
        <v>0</v>
      </c>
      <c r="AJ48" s="365">
        <v>0</v>
      </c>
      <c r="AK48" s="366" t="s">
        <v>141</v>
      </c>
      <c r="AL48" s="364">
        <f t="shared" si="74"/>
        <v>0</v>
      </c>
      <c r="AM48" s="367"/>
      <c r="AN48" s="368" t="s">
        <v>360</v>
      </c>
      <c r="AO48" s="369"/>
      <c r="AP48" s="370">
        <f t="shared" si="75"/>
        <v>0</v>
      </c>
      <c r="AQ48" s="355" t="s">
        <v>359</v>
      </c>
      <c r="AR48" s="544" t="s">
        <v>466</v>
      </c>
      <c r="AS48" s="364">
        <f t="shared" ref="AS48:AS76" si="95">IF(AR48="CD",$DV$4,IF(AR48="D",$DV$5,IF(AR48="AD",$DV$6,IF(AR48="AS",$DV$7,""))))</f>
        <v>0</v>
      </c>
      <c r="AT48" s="365">
        <v>0</v>
      </c>
      <c r="AU48" s="366" t="s">
        <v>141</v>
      </c>
      <c r="AV48" s="364">
        <f t="shared" si="76"/>
        <v>0</v>
      </c>
      <c r="AW48" s="367"/>
      <c r="AX48" s="368" t="s">
        <v>360</v>
      </c>
      <c r="AY48" s="369"/>
      <c r="AZ48" s="370">
        <f t="shared" si="77"/>
        <v>0</v>
      </c>
      <c r="BA48" s="355" t="s">
        <v>359</v>
      </c>
      <c r="BB48" s="544" t="s">
        <v>466</v>
      </c>
      <c r="BC48" s="364">
        <f t="shared" ref="BC48:BC76" si="96">IF(BB48="CD",$DV$4,IF(BB48="D",$DV$5,IF(BB48="AD",$DV$6,IF(BB48="AS",$DV$7,""))))</f>
        <v>0</v>
      </c>
      <c r="BD48" s="365">
        <v>0</v>
      </c>
      <c r="BE48" s="366" t="s">
        <v>141</v>
      </c>
      <c r="BF48" s="364">
        <f t="shared" si="78"/>
        <v>0</v>
      </c>
      <c r="BG48" s="367"/>
      <c r="BH48" s="368" t="s">
        <v>360</v>
      </c>
      <c r="BI48" s="369"/>
      <c r="BJ48" s="370">
        <f t="shared" si="79"/>
        <v>0</v>
      </c>
      <c r="BK48" s="355" t="s">
        <v>359</v>
      </c>
      <c r="BL48" s="559" t="s">
        <v>466</v>
      </c>
      <c r="BM48" s="78">
        <f t="shared" ref="BM48:BM76" si="97">IF(BL48="CD",$DV$4,IF(BL48="D",$DV$5,IF(BL48="AD",$DV$6,IF(BL48="AS",$DV$7,""))))</f>
        <v>0</v>
      </c>
      <c r="BN48" s="79">
        <v>1</v>
      </c>
      <c r="BO48" s="80" t="s">
        <v>141</v>
      </c>
      <c r="BP48" s="78">
        <f t="shared" si="80"/>
        <v>0</v>
      </c>
      <c r="BQ48" s="81">
        <v>0.33333333333333331</v>
      </c>
      <c r="BR48" s="82" t="s">
        <v>142</v>
      </c>
      <c r="BS48" s="83">
        <v>0.625</v>
      </c>
      <c r="BT48" s="84">
        <f t="shared" si="81"/>
        <v>0.29166666666666669</v>
      </c>
      <c r="BU48" s="355" t="s">
        <v>359</v>
      </c>
      <c r="BV48" s="559" t="s">
        <v>466</v>
      </c>
      <c r="BW48" s="78">
        <f t="shared" ref="BW48:BW76" si="98">IF(BV48="CD",$DV$4,IF(BV48="D",$DV$5,IF(BV48="AD",$DV$6,IF(BV48="AS",$DV$7,""))))</f>
        <v>0</v>
      </c>
      <c r="BX48" s="79">
        <v>1</v>
      </c>
      <c r="BY48" s="80" t="s">
        <v>141</v>
      </c>
      <c r="BZ48" s="78">
        <f t="shared" si="82"/>
        <v>0</v>
      </c>
      <c r="CA48" s="81">
        <v>0.33333333333333331</v>
      </c>
      <c r="CB48" s="82" t="s">
        <v>142</v>
      </c>
      <c r="CC48" s="83">
        <v>0.625</v>
      </c>
      <c r="CD48" s="84">
        <f t="shared" si="83"/>
        <v>0.29166666666666669</v>
      </c>
      <c r="CE48" s="355" t="s">
        <v>359</v>
      </c>
      <c r="CF48" s="559" t="s">
        <v>466</v>
      </c>
      <c r="CG48" s="78">
        <f t="shared" ref="CG48:CG76" si="99">IF(CF48="CD",$DV$4,IF(CF48="D",$DV$5,IF(CF48="AD",$DV$6,IF(CF48="AS",$DV$7,""))))</f>
        <v>0</v>
      </c>
      <c r="CH48" s="79">
        <v>1</v>
      </c>
      <c r="CI48" s="80" t="s">
        <v>141</v>
      </c>
      <c r="CJ48" s="78">
        <f t="shared" si="84"/>
        <v>0</v>
      </c>
      <c r="CK48" s="81">
        <v>0.27083333333333331</v>
      </c>
      <c r="CL48" s="82" t="s">
        <v>142</v>
      </c>
      <c r="CM48" s="83">
        <v>0.77083333333333337</v>
      </c>
      <c r="CN48" s="84">
        <f t="shared" si="85"/>
        <v>0.5</v>
      </c>
      <c r="CO48" s="355" t="s">
        <v>359</v>
      </c>
      <c r="CP48" s="559" t="s">
        <v>466</v>
      </c>
      <c r="CQ48" s="78">
        <f t="shared" ref="CQ48:CQ76" si="100">IF(CP48="CD",$DV$4,IF(CP48="D",$DV$5,IF(CP48="AD",$DV$6,IF(CP48="AS",$DV$7,""))))</f>
        <v>0</v>
      </c>
      <c r="CR48" s="79">
        <v>1</v>
      </c>
      <c r="CS48" s="80" t="s">
        <v>141</v>
      </c>
      <c r="CT48" s="78">
        <f t="shared" si="86"/>
        <v>0</v>
      </c>
      <c r="CU48" s="81">
        <v>0.27083333333333331</v>
      </c>
      <c r="CV48" s="82" t="s">
        <v>360</v>
      </c>
      <c r="CW48" s="83">
        <v>0.79166666666666663</v>
      </c>
      <c r="CX48" s="84">
        <f t="shared" si="87"/>
        <v>0.52083333333333326</v>
      </c>
      <c r="CY48" s="355" t="s">
        <v>359</v>
      </c>
      <c r="CZ48" s="544" t="s">
        <v>466</v>
      </c>
      <c r="DA48" s="364">
        <f t="shared" ref="DA48:DA76" si="101">IF(CZ48="CD",$DV$4,IF(CZ48="D",$DV$5,IF(CZ48="AD",$DV$6,IF(CZ48="AS",$DV$7,""))))</f>
        <v>0</v>
      </c>
      <c r="DB48" s="365">
        <v>0</v>
      </c>
      <c r="DC48" s="366" t="s">
        <v>141</v>
      </c>
      <c r="DD48" s="364">
        <f t="shared" si="88"/>
        <v>0</v>
      </c>
      <c r="DE48" s="367"/>
      <c r="DF48" s="368" t="s">
        <v>142</v>
      </c>
      <c r="DG48" s="369"/>
      <c r="DH48" s="370">
        <f t="shared" si="89"/>
        <v>0</v>
      </c>
      <c r="DI48" s="355" t="s">
        <v>359</v>
      </c>
      <c r="DJ48" s="544" t="s">
        <v>466</v>
      </c>
      <c r="DK48" s="364">
        <f t="shared" ref="DK48:DK76" si="102">IF(DJ48="CD",$DV$4,IF(DJ48="D",$DV$5,IF(DJ48="AD",$DV$6,IF(DJ48="AS",$DV$7,""))))</f>
        <v>0</v>
      </c>
      <c r="DL48" s="365">
        <v>0</v>
      </c>
      <c r="DM48" s="366" t="s">
        <v>141</v>
      </c>
      <c r="DN48" s="364">
        <f t="shared" si="90"/>
        <v>0</v>
      </c>
      <c r="DO48" s="367"/>
      <c r="DP48" s="368" t="s">
        <v>142</v>
      </c>
      <c r="DQ48" s="369"/>
      <c r="DR48" s="370">
        <f t="shared" si="91"/>
        <v>0</v>
      </c>
    </row>
    <row r="49" spans="1:122" x14ac:dyDescent="0.2">
      <c r="A49" s="699"/>
      <c r="B49" s="749"/>
      <c r="C49" s="611"/>
      <c r="D49" s="242"/>
      <c r="E49" s="243"/>
      <c r="F49" s="244"/>
      <c r="G49" s="245"/>
      <c r="H49" s="315"/>
      <c r="I49" s="321"/>
      <c r="J49" s="322"/>
      <c r="K49" s="246"/>
      <c r="L49" s="458"/>
      <c r="M49" s="355" t="s">
        <v>359</v>
      </c>
      <c r="N49" s="544" t="s">
        <v>144</v>
      </c>
      <c r="O49" s="364">
        <f t="shared" si="92"/>
        <v>0</v>
      </c>
      <c r="P49" s="365">
        <v>0</v>
      </c>
      <c r="Q49" s="366" t="s">
        <v>141</v>
      </c>
      <c r="R49" s="364">
        <f>O49*P49</f>
        <v>0</v>
      </c>
      <c r="S49" s="367"/>
      <c r="T49" s="368" t="s">
        <v>142</v>
      </c>
      <c r="U49" s="369"/>
      <c r="V49" s="370">
        <f>SUM(U49-S49)</f>
        <v>0</v>
      </c>
      <c r="W49" s="355" t="s">
        <v>359</v>
      </c>
      <c r="X49" s="544" t="s">
        <v>144</v>
      </c>
      <c r="Y49" s="364">
        <f t="shared" si="93"/>
        <v>0</v>
      </c>
      <c r="Z49" s="459">
        <v>0</v>
      </c>
      <c r="AA49" s="366" t="s">
        <v>141</v>
      </c>
      <c r="AB49" s="364">
        <f>Y49*Z49</f>
        <v>0</v>
      </c>
      <c r="AC49" s="367"/>
      <c r="AD49" s="368" t="s">
        <v>360</v>
      </c>
      <c r="AE49" s="369"/>
      <c r="AF49" s="370">
        <f>SUM(AE49-AC49)</f>
        <v>0</v>
      </c>
      <c r="AG49" s="355" t="s">
        <v>359</v>
      </c>
      <c r="AH49" s="544" t="s">
        <v>144</v>
      </c>
      <c r="AI49" s="364">
        <f t="shared" si="94"/>
        <v>0</v>
      </c>
      <c r="AJ49" s="365">
        <v>0</v>
      </c>
      <c r="AK49" s="366" t="s">
        <v>141</v>
      </c>
      <c r="AL49" s="364">
        <f>AI49*AJ49</f>
        <v>0</v>
      </c>
      <c r="AM49" s="367"/>
      <c r="AN49" s="368" t="s">
        <v>360</v>
      </c>
      <c r="AO49" s="369"/>
      <c r="AP49" s="370">
        <f>SUM(AO49-AM49)</f>
        <v>0</v>
      </c>
      <c r="AQ49" s="355" t="s">
        <v>359</v>
      </c>
      <c r="AR49" s="544" t="s">
        <v>144</v>
      </c>
      <c r="AS49" s="364">
        <f t="shared" si="95"/>
        <v>0</v>
      </c>
      <c r="AT49" s="365">
        <v>0</v>
      </c>
      <c r="AU49" s="366" t="s">
        <v>141</v>
      </c>
      <c r="AV49" s="364">
        <f>AS49*AT49</f>
        <v>0</v>
      </c>
      <c r="AW49" s="367"/>
      <c r="AX49" s="368" t="s">
        <v>360</v>
      </c>
      <c r="AY49" s="369"/>
      <c r="AZ49" s="370">
        <f>SUM(AY49-AW49)</f>
        <v>0</v>
      </c>
      <c r="BA49" s="355" t="s">
        <v>359</v>
      </c>
      <c r="BB49" s="544" t="s">
        <v>144</v>
      </c>
      <c r="BC49" s="364">
        <f t="shared" si="96"/>
        <v>0</v>
      </c>
      <c r="BD49" s="365">
        <v>0</v>
      </c>
      <c r="BE49" s="366" t="s">
        <v>141</v>
      </c>
      <c r="BF49" s="364">
        <f>BC49*BD49</f>
        <v>0</v>
      </c>
      <c r="BG49" s="367"/>
      <c r="BH49" s="368" t="s">
        <v>360</v>
      </c>
      <c r="BI49" s="369"/>
      <c r="BJ49" s="370">
        <f>SUM(BI49-BG49)</f>
        <v>0</v>
      </c>
      <c r="BK49" s="355" t="s">
        <v>359</v>
      </c>
      <c r="BL49" s="559" t="s">
        <v>144</v>
      </c>
      <c r="BM49" s="78">
        <f t="shared" si="97"/>
        <v>0</v>
      </c>
      <c r="BN49" s="79">
        <v>1</v>
      </c>
      <c r="BO49" s="80" t="s">
        <v>141</v>
      </c>
      <c r="BP49" s="78">
        <f>BM49*BN49</f>
        <v>0</v>
      </c>
      <c r="BQ49" s="81">
        <v>0.33333333333333331</v>
      </c>
      <c r="BR49" s="82" t="s">
        <v>142</v>
      </c>
      <c r="BS49" s="83">
        <v>0.625</v>
      </c>
      <c r="BT49" s="84">
        <f>SUM(BS49-BQ49)</f>
        <v>0.29166666666666669</v>
      </c>
      <c r="BU49" s="355" t="s">
        <v>359</v>
      </c>
      <c r="BV49" s="559" t="s">
        <v>144</v>
      </c>
      <c r="BW49" s="78">
        <f t="shared" si="98"/>
        <v>0</v>
      </c>
      <c r="BX49" s="79">
        <v>1</v>
      </c>
      <c r="BY49" s="80" t="s">
        <v>141</v>
      </c>
      <c r="BZ49" s="78">
        <f>BW49*BX49</f>
        <v>0</v>
      </c>
      <c r="CA49" s="81">
        <v>0.33333333333333331</v>
      </c>
      <c r="CB49" s="82" t="s">
        <v>142</v>
      </c>
      <c r="CC49" s="83">
        <v>0.625</v>
      </c>
      <c r="CD49" s="84">
        <f>SUM(CC49-CA49)</f>
        <v>0.29166666666666669</v>
      </c>
      <c r="CE49" s="355" t="s">
        <v>359</v>
      </c>
      <c r="CF49" s="559" t="s">
        <v>144</v>
      </c>
      <c r="CG49" s="78">
        <f t="shared" si="99"/>
        <v>0</v>
      </c>
      <c r="CH49" s="79">
        <v>1</v>
      </c>
      <c r="CI49" s="80" t="s">
        <v>141</v>
      </c>
      <c r="CJ49" s="78">
        <f>CG49*CH49</f>
        <v>0</v>
      </c>
      <c r="CK49" s="81">
        <v>0.27083333333333331</v>
      </c>
      <c r="CL49" s="82" t="s">
        <v>142</v>
      </c>
      <c r="CM49" s="83">
        <v>0.77083333333333337</v>
      </c>
      <c r="CN49" s="84">
        <f>SUM(CM49-CK49)</f>
        <v>0.5</v>
      </c>
      <c r="CO49" s="355" t="s">
        <v>359</v>
      </c>
      <c r="CP49" s="559" t="s">
        <v>144</v>
      </c>
      <c r="CQ49" s="78">
        <f t="shared" si="100"/>
        <v>0</v>
      </c>
      <c r="CR49" s="79">
        <v>1</v>
      </c>
      <c r="CS49" s="80" t="s">
        <v>141</v>
      </c>
      <c r="CT49" s="78">
        <f>CQ49*CR49</f>
        <v>0</v>
      </c>
      <c r="CU49" s="81">
        <v>0.27083333333333331</v>
      </c>
      <c r="CV49" s="82" t="s">
        <v>360</v>
      </c>
      <c r="CW49" s="83">
        <v>0.79166666666666663</v>
      </c>
      <c r="CX49" s="84">
        <f>SUM(CW49-CU49)</f>
        <v>0.52083333333333326</v>
      </c>
      <c r="CY49" s="355" t="s">
        <v>359</v>
      </c>
      <c r="CZ49" s="544" t="s">
        <v>144</v>
      </c>
      <c r="DA49" s="364">
        <f t="shared" si="101"/>
        <v>0</v>
      </c>
      <c r="DB49" s="365">
        <v>0</v>
      </c>
      <c r="DC49" s="366" t="s">
        <v>141</v>
      </c>
      <c r="DD49" s="364">
        <f>DA49*DB49</f>
        <v>0</v>
      </c>
      <c r="DE49" s="367"/>
      <c r="DF49" s="368" t="s">
        <v>142</v>
      </c>
      <c r="DG49" s="369"/>
      <c r="DH49" s="370">
        <f>SUM(DG49-DE49)</f>
        <v>0</v>
      </c>
      <c r="DI49" s="355" t="s">
        <v>359</v>
      </c>
      <c r="DJ49" s="544" t="s">
        <v>144</v>
      </c>
      <c r="DK49" s="364">
        <f t="shared" si="102"/>
        <v>0</v>
      </c>
      <c r="DL49" s="365">
        <v>0</v>
      </c>
      <c r="DM49" s="366" t="s">
        <v>141</v>
      </c>
      <c r="DN49" s="364">
        <f>DK49*DL49</f>
        <v>0</v>
      </c>
      <c r="DO49" s="367"/>
      <c r="DP49" s="368" t="s">
        <v>142</v>
      </c>
      <c r="DQ49" s="369"/>
      <c r="DR49" s="370">
        <f>SUM(DQ49-DO49)</f>
        <v>0</v>
      </c>
    </row>
    <row r="50" spans="1:122" x14ac:dyDescent="0.2">
      <c r="A50" s="700"/>
      <c r="B50" s="750"/>
      <c r="C50" s="612"/>
      <c r="D50" s="242" t="s">
        <v>145</v>
      </c>
      <c r="E50" s="243">
        <v>23000</v>
      </c>
      <c r="F50" s="244">
        <v>0</v>
      </c>
      <c r="G50" s="245" t="s">
        <v>141</v>
      </c>
      <c r="H50" s="315">
        <f t="shared" si="68"/>
        <v>0</v>
      </c>
      <c r="I50" s="321"/>
      <c r="J50" s="322" t="s">
        <v>142</v>
      </c>
      <c r="K50" s="246"/>
      <c r="L50" s="458">
        <f t="shared" si="69"/>
        <v>0</v>
      </c>
      <c r="M50" s="372" t="s">
        <v>359</v>
      </c>
      <c r="N50" s="545" t="s">
        <v>145</v>
      </c>
      <c r="O50" s="373">
        <f t="shared" si="92"/>
        <v>0</v>
      </c>
      <c r="P50" s="374">
        <v>0</v>
      </c>
      <c r="Q50" s="375" t="s">
        <v>141</v>
      </c>
      <c r="R50" s="373">
        <f>O50*P50</f>
        <v>0</v>
      </c>
      <c r="S50" s="376"/>
      <c r="T50" s="377" t="s">
        <v>142</v>
      </c>
      <c r="U50" s="378"/>
      <c r="V50" s="379">
        <f>SUM(U50-S50)</f>
        <v>0</v>
      </c>
      <c r="W50" s="372" t="s">
        <v>359</v>
      </c>
      <c r="X50" s="545" t="s">
        <v>145</v>
      </c>
      <c r="Y50" s="373">
        <f t="shared" si="93"/>
        <v>0</v>
      </c>
      <c r="Z50" s="461">
        <v>0</v>
      </c>
      <c r="AA50" s="375" t="s">
        <v>141</v>
      </c>
      <c r="AB50" s="373">
        <f>Y50*Z50</f>
        <v>0</v>
      </c>
      <c r="AC50" s="376"/>
      <c r="AD50" s="377" t="s">
        <v>142</v>
      </c>
      <c r="AE50" s="378"/>
      <c r="AF50" s="379">
        <f>SUM(AE50-AC50)</f>
        <v>0</v>
      </c>
      <c r="AG50" s="372" t="s">
        <v>359</v>
      </c>
      <c r="AH50" s="545" t="s">
        <v>145</v>
      </c>
      <c r="AI50" s="373">
        <f t="shared" si="94"/>
        <v>0</v>
      </c>
      <c r="AJ50" s="374">
        <v>0</v>
      </c>
      <c r="AK50" s="375" t="s">
        <v>141</v>
      </c>
      <c r="AL50" s="373">
        <f>AI50*AJ50</f>
        <v>0</v>
      </c>
      <c r="AM50" s="376"/>
      <c r="AN50" s="377" t="s">
        <v>142</v>
      </c>
      <c r="AO50" s="378"/>
      <c r="AP50" s="379">
        <f>SUM(AO50-AM50)</f>
        <v>0</v>
      </c>
      <c r="AQ50" s="372" t="s">
        <v>359</v>
      </c>
      <c r="AR50" s="545" t="s">
        <v>145</v>
      </c>
      <c r="AS50" s="373">
        <f t="shared" si="95"/>
        <v>0</v>
      </c>
      <c r="AT50" s="374">
        <v>0</v>
      </c>
      <c r="AU50" s="375" t="s">
        <v>141</v>
      </c>
      <c r="AV50" s="373">
        <f>AS50*AT50</f>
        <v>0</v>
      </c>
      <c r="AW50" s="376"/>
      <c r="AX50" s="377" t="s">
        <v>142</v>
      </c>
      <c r="AY50" s="378"/>
      <c r="AZ50" s="379">
        <f>SUM(AY50-AW50)</f>
        <v>0</v>
      </c>
      <c r="BA50" s="372" t="s">
        <v>359</v>
      </c>
      <c r="BB50" s="545" t="s">
        <v>145</v>
      </c>
      <c r="BC50" s="373">
        <f t="shared" si="96"/>
        <v>0</v>
      </c>
      <c r="BD50" s="374">
        <v>0</v>
      </c>
      <c r="BE50" s="375" t="s">
        <v>141</v>
      </c>
      <c r="BF50" s="373">
        <f>BC50*BD50</f>
        <v>0</v>
      </c>
      <c r="BG50" s="376"/>
      <c r="BH50" s="377" t="s">
        <v>142</v>
      </c>
      <c r="BI50" s="378"/>
      <c r="BJ50" s="379">
        <f>SUM(BI50-BG50)</f>
        <v>0</v>
      </c>
      <c r="BK50" s="372" t="s">
        <v>359</v>
      </c>
      <c r="BL50" s="545" t="s">
        <v>145</v>
      </c>
      <c r="BM50" s="373">
        <f t="shared" si="97"/>
        <v>0</v>
      </c>
      <c r="BN50" s="374">
        <v>0</v>
      </c>
      <c r="BO50" s="375" t="s">
        <v>141</v>
      </c>
      <c r="BP50" s="373">
        <f>BM50*BN50</f>
        <v>0</v>
      </c>
      <c r="BQ50" s="376"/>
      <c r="BR50" s="377" t="s">
        <v>142</v>
      </c>
      <c r="BS50" s="378"/>
      <c r="BT50" s="379">
        <f>SUM(BS50-BQ50)</f>
        <v>0</v>
      </c>
      <c r="BU50" s="372" t="s">
        <v>359</v>
      </c>
      <c r="BV50" s="545" t="s">
        <v>145</v>
      </c>
      <c r="BW50" s="373">
        <f t="shared" si="98"/>
        <v>0</v>
      </c>
      <c r="BX50" s="374">
        <v>0</v>
      </c>
      <c r="BY50" s="375" t="s">
        <v>141</v>
      </c>
      <c r="BZ50" s="373">
        <f>BW50*BX50</f>
        <v>0</v>
      </c>
      <c r="CA50" s="376"/>
      <c r="CB50" s="377" t="s">
        <v>142</v>
      </c>
      <c r="CC50" s="378"/>
      <c r="CD50" s="379">
        <f>SUM(CC50-CA50)</f>
        <v>0</v>
      </c>
      <c r="CE50" s="372" t="s">
        <v>359</v>
      </c>
      <c r="CF50" s="545" t="s">
        <v>145</v>
      </c>
      <c r="CG50" s="373">
        <f t="shared" si="99"/>
        <v>0</v>
      </c>
      <c r="CH50" s="374">
        <v>0</v>
      </c>
      <c r="CI50" s="375" t="s">
        <v>141</v>
      </c>
      <c r="CJ50" s="373">
        <f>CG50*CH50</f>
        <v>0</v>
      </c>
      <c r="CK50" s="376"/>
      <c r="CL50" s="377" t="s">
        <v>142</v>
      </c>
      <c r="CM50" s="378"/>
      <c r="CN50" s="379">
        <f>SUM(CM50-CK50)</f>
        <v>0</v>
      </c>
      <c r="CO50" s="372" t="s">
        <v>359</v>
      </c>
      <c r="CP50" s="545" t="s">
        <v>145</v>
      </c>
      <c r="CQ50" s="373">
        <f t="shared" si="100"/>
        <v>0</v>
      </c>
      <c r="CR50" s="374">
        <v>0</v>
      </c>
      <c r="CS50" s="375" t="s">
        <v>141</v>
      </c>
      <c r="CT50" s="373">
        <f>CQ50*CR50</f>
        <v>0</v>
      </c>
      <c r="CU50" s="376"/>
      <c r="CV50" s="377" t="s">
        <v>142</v>
      </c>
      <c r="CW50" s="378"/>
      <c r="CX50" s="379">
        <f>SUM(CW50-CU50)</f>
        <v>0</v>
      </c>
      <c r="CY50" s="372" t="s">
        <v>359</v>
      </c>
      <c r="CZ50" s="545" t="s">
        <v>145</v>
      </c>
      <c r="DA50" s="373">
        <f t="shared" si="101"/>
        <v>0</v>
      </c>
      <c r="DB50" s="374">
        <v>0</v>
      </c>
      <c r="DC50" s="375" t="s">
        <v>141</v>
      </c>
      <c r="DD50" s="373">
        <f>DA50*DB50</f>
        <v>0</v>
      </c>
      <c r="DE50" s="376"/>
      <c r="DF50" s="377" t="s">
        <v>142</v>
      </c>
      <c r="DG50" s="378"/>
      <c r="DH50" s="379">
        <f>SUM(DG50-DE50)</f>
        <v>0</v>
      </c>
      <c r="DI50" s="372" t="s">
        <v>359</v>
      </c>
      <c r="DJ50" s="545" t="s">
        <v>145</v>
      </c>
      <c r="DK50" s="373">
        <f t="shared" si="102"/>
        <v>0</v>
      </c>
      <c r="DL50" s="374">
        <v>0</v>
      </c>
      <c r="DM50" s="375" t="s">
        <v>141</v>
      </c>
      <c r="DN50" s="373">
        <f>DK50*DL50</f>
        <v>0</v>
      </c>
      <c r="DO50" s="376"/>
      <c r="DP50" s="377" t="s">
        <v>142</v>
      </c>
      <c r="DQ50" s="378"/>
      <c r="DR50" s="379">
        <f>SUM(DQ50-DO50)</f>
        <v>0</v>
      </c>
    </row>
    <row r="51" spans="1:122" x14ac:dyDescent="0.2">
      <c r="A51" s="721"/>
      <c r="B51" s="568" t="s">
        <v>146</v>
      </c>
      <c r="C51" s="613"/>
      <c r="M51" s="380" t="s">
        <v>361</v>
      </c>
      <c r="N51" s="543" t="s">
        <v>466</v>
      </c>
      <c r="O51" s="381">
        <f t="shared" si="92"/>
        <v>0</v>
      </c>
      <c r="P51" s="382">
        <v>0</v>
      </c>
      <c r="Q51" s="383" t="s">
        <v>141</v>
      </c>
      <c r="R51" s="384">
        <f t="shared" si="70"/>
        <v>0</v>
      </c>
      <c r="S51" s="385"/>
      <c r="T51" s="386" t="s">
        <v>142</v>
      </c>
      <c r="U51" s="387"/>
      <c r="V51" s="388">
        <f t="shared" si="71"/>
        <v>0</v>
      </c>
      <c r="W51" s="380" t="s">
        <v>361</v>
      </c>
      <c r="X51" s="543" t="s">
        <v>466</v>
      </c>
      <c r="Y51" s="381">
        <f t="shared" si="93"/>
        <v>0</v>
      </c>
      <c r="Z51" s="462">
        <v>0</v>
      </c>
      <c r="AA51" s="359" t="s">
        <v>141</v>
      </c>
      <c r="AB51" s="384">
        <f t="shared" si="72"/>
        <v>0</v>
      </c>
      <c r="AC51" s="360"/>
      <c r="AD51" s="361" t="s">
        <v>142</v>
      </c>
      <c r="AE51" s="362"/>
      <c r="AF51" s="363">
        <f t="shared" si="73"/>
        <v>0</v>
      </c>
      <c r="AG51" s="380" t="s">
        <v>361</v>
      </c>
      <c r="AH51" s="543" t="s">
        <v>466</v>
      </c>
      <c r="AI51" s="381">
        <f t="shared" si="94"/>
        <v>0</v>
      </c>
      <c r="AJ51" s="391">
        <v>0</v>
      </c>
      <c r="AK51" s="359" t="s">
        <v>141</v>
      </c>
      <c r="AL51" s="384">
        <f t="shared" si="74"/>
        <v>0</v>
      </c>
      <c r="AM51" s="360"/>
      <c r="AN51" s="361" t="s">
        <v>142</v>
      </c>
      <c r="AO51" s="362"/>
      <c r="AP51" s="363">
        <f t="shared" si="75"/>
        <v>0</v>
      </c>
      <c r="AQ51" s="380" t="s">
        <v>361</v>
      </c>
      <c r="AR51" s="543" t="s">
        <v>466</v>
      </c>
      <c r="AS51" s="381">
        <f t="shared" si="95"/>
        <v>0</v>
      </c>
      <c r="AT51" s="391">
        <v>0</v>
      </c>
      <c r="AU51" s="359" t="s">
        <v>141</v>
      </c>
      <c r="AV51" s="384">
        <f t="shared" si="76"/>
        <v>0</v>
      </c>
      <c r="AW51" s="360"/>
      <c r="AX51" s="361" t="s">
        <v>142</v>
      </c>
      <c r="AY51" s="362"/>
      <c r="AZ51" s="363">
        <f t="shared" si="77"/>
        <v>0</v>
      </c>
      <c r="BA51" s="380" t="s">
        <v>361</v>
      </c>
      <c r="BB51" s="543" t="s">
        <v>466</v>
      </c>
      <c r="BC51" s="381">
        <f t="shared" si="96"/>
        <v>0</v>
      </c>
      <c r="BD51" s="391">
        <v>0</v>
      </c>
      <c r="BE51" s="359" t="s">
        <v>141</v>
      </c>
      <c r="BF51" s="384">
        <f t="shared" si="78"/>
        <v>0</v>
      </c>
      <c r="BG51" s="360"/>
      <c r="BH51" s="361" t="s">
        <v>142</v>
      </c>
      <c r="BI51" s="362"/>
      <c r="BJ51" s="363">
        <f t="shared" si="79"/>
        <v>0</v>
      </c>
      <c r="BK51" s="380" t="s">
        <v>361</v>
      </c>
      <c r="BL51" s="543" t="s">
        <v>466</v>
      </c>
      <c r="BM51" s="381">
        <f t="shared" si="97"/>
        <v>0</v>
      </c>
      <c r="BN51" s="391">
        <v>0</v>
      </c>
      <c r="BO51" s="359" t="s">
        <v>141</v>
      </c>
      <c r="BP51" s="384">
        <f t="shared" si="80"/>
        <v>0</v>
      </c>
      <c r="BQ51" s="360"/>
      <c r="BR51" s="361" t="s">
        <v>142</v>
      </c>
      <c r="BS51" s="362"/>
      <c r="BT51" s="363">
        <f t="shared" si="81"/>
        <v>0</v>
      </c>
      <c r="BU51" s="380" t="s">
        <v>361</v>
      </c>
      <c r="BV51" s="543" t="s">
        <v>466</v>
      </c>
      <c r="BW51" s="381">
        <f t="shared" si="98"/>
        <v>0</v>
      </c>
      <c r="BX51" s="391">
        <v>0</v>
      </c>
      <c r="BY51" s="359" t="s">
        <v>141</v>
      </c>
      <c r="BZ51" s="384">
        <f t="shared" si="82"/>
        <v>0</v>
      </c>
      <c r="CA51" s="360"/>
      <c r="CB51" s="361" t="s">
        <v>142</v>
      </c>
      <c r="CC51" s="362"/>
      <c r="CD51" s="363">
        <f t="shared" si="83"/>
        <v>0</v>
      </c>
      <c r="CE51" s="380" t="s">
        <v>361</v>
      </c>
      <c r="CF51" s="543" t="s">
        <v>466</v>
      </c>
      <c r="CG51" s="357">
        <f t="shared" si="99"/>
        <v>0</v>
      </c>
      <c r="CH51" s="391">
        <v>0</v>
      </c>
      <c r="CI51" s="359" t="s">
        <v>141</v>
      </c>
      <c r="CJ51" s="384">
        <f t="shared" si="84"/>
        <v>0</v>
      </c>
      <c r="CK51" s="360"/>
      <c r="CL51" s="361" t="s">
        <v>142</v>
      </c>
      <c r="CM51" s="362"/>
      <c r="CN51" s="363">
        <f t="shared" si="85"/>
        <v>0</v>
      </c>
      <c r="CO51" s="380" t="s">
        <v>361</v>
      </c>
      <c r="CP51" s="543" t="s">
        <v>466</v>
      </c>
      <c r="CQ51" s="357">
        <f t="shared" si="100"/>
        <v>0</v>
      </c>
      <c r="CR51" s="391">
        <v>0</v>
      </c>
      <c r="CS51" s="359" t="s">
        <v>141</v>
      </c>
      <c r="CT51" s="384">
        <f t="shared" si="86"/>
        <v>0</v>
      </c>
      <c r="CU51" s="360"/>
      <c r="CV51" s="361" t="s">
        <v>142</v>
      </c>
      <c r="CW51" s="362"/>
      <c r="CX51" s="363">
        <f t="shared" si="87"/>
        <v>0</v>
      </c>
      <c r="CY51" s="380" t="s">
        <v>361</v>
      </c>
      <c r="CZ51" s="543" t="s">
        <v>466</v>
      </c>
      <c r="DA51" s="357">
        <f t="shared" si="101"/>
        <v>0</v>
      </c>
      <c r="DB51" s="391">
        <v>0</v>
      </c>
      <c r="DC51" s="359" t="s">
        <v>141</v>
      </c>
      <c r="DD51" s="384">
        <f t="shared" si="88"/>
        <v>0</v>
      </c>
      <c r="DE51" s="360"/>
      <c r="DF51" s="361" t="s">
        <v>142</v>
      </c>
      <c r="DG51" s="362"/>
      <c r="DH51" s="363">
        <f t="shared" si="89"/>
        <v>0</v>
      </c>
      <c r="DI51" s="380" t="s">
        <v>361</v>
      </c>
      <c r="DJ51" s="543" t="s">
        <v>466</v>
      </c>
      <c r="DK51" s="357">
        <f t="shared" si="102"/>
        <v>0</v>
      </c>
      <c r="DL51" s="391">
        <v>0</v>
      </c>
      <c r="DM51" s="359" t="s">
        <v>141</v>
      </c>
      <c r="DN51" s="384">
        <f t="shared" si="90"/>
        <v>0</v>
      </c>
      <c r="DO51" s="360"/>
      <c r="DP51" s="361" t="s">
        <v>142</v>
      </c>
      <c r="DQ51" s="362"/>
      <c r="DR51" s="363">
        <f t="shared" si="91"/>
        <v>0</v>
      </c>
    </row>
    <row r="52" spans="1:122" ht="15" customHeight="1" x14ac:dyDescent="0.2">
      <c r="A52" s="722"/>
      <c r="B52" s="747" t="s">
        <v>147</v>
      </c>
      <c r="C52" s="614"/>
      <c r="M52" s="392" t="s">
        <v>361</v>
      </c>
      <c r="N52" s="544" t="s">
        <v>144</v>
      </c>
      <c r="O52" s="393">
        <f t="shared" si="92"/>
        <v>0</v>
      </c>
      <c r="P52" s="394">
        <v>0</v>
      </c>
      <c r="Q52" s="395" t="s">
        <v>141</v>
      </c>
      <c r="R52" s="396">
        <f t="shared" si="70"/>
        <v>0</v>
      </c>
      <c r="S52" s="397"/>
      <c r="T52" s="398" t="s">
        <v>142</v>
      </c>
      <c r="U52" s="399"/>
      <c r="V52" s="400">
        <f t="shared" si="71"/>
        <v>0</v>
      </c>
      <c r="W52" s="392" t="s">
        <v>361</v>
      </c>
      <c r="X52" s="544" t="s">
        <v>144</v>
      </c>
      <c r="Y52" s="393">
        <f t="shared" si="93"/>
        <v>0</v>
      </c>
      <c r="Z52" s="463">
        <v>0</v>
      </c>
      <c r="AA52" s="366" t="s">
        <v>141</v>
      </c>
      <c r="AB52" s="396">
        <f t="shared" si="72"/>
        <v>0</v>
      </c>
      <c r="AC52" s="367"/>
      <c r="AD52" s="368" t="s">
        <v>360</v>
      </c>
      <c r="AE52" s="369"/>
      <c r="AF52" s="370">
        <f t="shared" si="73"/>
        <v>0</v>
      </c>
      <c r="AG52" s="392" t="s">
        <v>361</v>
      </c>
      <c r="AH52" s="544" t="s">
        <v>144</v>
      </c>
      <c r="AI52" s="393">
        <f t="shared" si="94"/>
        <v>0</v>
      </c>
      <c r="AJ52" s="403">
        <v>0</v>
      </c>
      <c r="AK52" s="366" t="s">
        <v>141</v>
      </c>
      <c r="AL52" s="396">
        <f t="shared" si="74"/>
        <v>0</v>
      </c>
      <c r="AM52" s="367"/>
      <c r="AN52" s="368" t="s">
        <v>360</v>
      </c>
      <c r="AO52" s="369"/>
      <c r="AP52" s="370">
        <f t="shared" si="75"/>
        <v>0</v>
      </c>
      <c r="AQ52" s="392" t="s">
        <v>361</v>
      </c>
      <c r="AR52" s="544" t="s">
        <v>144</v>
      </c>
      <c r="AS52" s="393">
        <f t="shared" si="95"/>
        <v>0</v>
      </c>
      <c r="AT52" s="403">
        <v>0</v>
      </c>
      <c r="AU52" s="366" t="s">
        <v>141</v>
      </c>
      <c r="AV52" s="396">
        <f t="shared" si="76"/>
        <v>0</v>
      </c>
      <c r="AW52" s="367"/>
      <c r="AX52" s="368" t="s">
        <v>360</v>
      </c>
      <c r="AY52" s="369"/>
      <c r="AZ52" s="370">
        <f t="shared" si="77"/>
        <v>0</v>
      </c>
      <c r="BA52" s="392" t="s">
        <v>361</v>
      </c>
      <c r="BB52" s="544" t="s">
        <v>144</v>
      </c>
      <c r="BC52" s="393">
        <f t="shared" si="96"/>
        <v>0</v>
      </c>
      <c r="BD52" s="403">
        <v>0</v>
      </c>
      <c r="BE52" s="366" t="s">
        <v>141</v>
      </c>
      <c r="BF52" s="396">
        <f t="shared" si="78"/>
        <v>0</v>
      </c>
      <c r="BG52" s="367"/>
      <c r="BH52" s="368" t="s">
        <v>360</v>
      </c>
      <c r="BI52" s="369"/>
      <c r="BJ52" s="370">
        <f t="shared" si="79"/>
        <v>0</v>
      </c>
      <c r="BK52" s="392" t="s">
        <v>361</v>
      </c>
      <c r="BL52" s="544" t="s">
        <v>144</v>
      </c>
      <c r="BM52" s="393">
        <f t="shared" si="97"/>
        <v>0</v>
      </c>
      <c r="BN52" s="403">
        <v>0</v>
      </c>
      <c r="BO52" s="366" t="s">
        <v>141</v>
      </c>
      <c r="BP52" s="396">
        <f t="shared" si="80"/>
        <v>0</v>
      </c>
      <c r="BQ52" s="367"/>
      <c r="BR52" s="368" t="s">
        <v>142</v>
      </c>
      <c r="BS52" s="369"/>
      <c r="BT52" s="370">
        <f t="shared" si="81"/>
        <v>0</v>
      </c>
      <c r="BU52" s="392" t="s">
        <v>361</v>
      </c>
      <c r="BV52" s="544" t="s">
        <v>144</v>
      </c>
      <c r="BW52" s="393">
        <f t="shared" si="98"/>
        <v>0</v>
      </c>
      <c r="BX52" s="403">
        <v>0</v>
      </c>
      <c r="BY52" s="366" t="s">
        <v>141</v>
      </c>
      <c r="BZ52" s="396">
        <f t="shared" si="82"/>
        <v>0</v>
      </c>
      <c r="CA52" s="367"/>
      <c r="CB52" s="368" t="s">
        <v>142</v>
      </c>
      <c r="CC52" s="369"/>
      <c r="CD52" s="370">
        <f t="shared" si="83"/>
        <v>0</v>
      </c>
      <c r="CE52" s="392" t="s">
        <v>361</v>
      </c>
      <c r="CF52" s="544" t="s">
        <v>144</v>
      </c>
      <c r="CG52" s="364">
        <f t="shared" si="99"/>
        <v>0</v>
      </c>
      <c r="CH52" s="403">
        <v>0</v>
      </c>
      <c r="CI52" s="366" t="s">
        <v>141</v>
      </c>
      <c r="CJ52" s="396">
        <f t="shared" si="84"/>
        <v>0</v>
      </c>
      <c r="CK52" s="367"/>
      <c r="CL52" s="368" t="s">
        <v>142</v>
      </c>
      <c r="CM52" s="369"/>
      <c r="CN52" s="370">
        <f t="shared" si="85"/>
        <v>0</v>
      </c>
      <c r="CO52" s="392" t="s">
        <v>361</v>
      </c>
      <c r="CP52" s="544" t="s">
        <v>144</v>
      </c>
      <c r="CQ52" s="364">
        <f t="shared" si="100"/>
        <v>0</v>
      </c>
      <c r="CR52" s="403">
        <v>0</v>
      </c>
      <c r="CS52" s="366" t="s">
        <v>141</v>
      </c>
      <c r="CT52" s="396">
        <f t="shared" si="86"/>
        <v>0</v>
      </c>
      <c r="CU52" s="367"/>
      <c r="CV52" s="368" t="s">
        <v>142</v>
      </c>
      <c r="CW52" s="369"/>
      <c r="CX52" s="370">
        <f t="shared" si="87"/>
        <v>0</v>
      </c>
      <c r="CY52" s="392" t="s">
        <v>361</v>
      </c>
      <c r="CZ52" s="544" t="s">
        <v>144</v>
      </c>
      <c r="DA52" s="364">
        <f t="shared" si="101"/>
        <v>0</v>
      </c>
      <c r="DB52" s="403">
        <v>0</v>
      </c>
      <c r="DC52" s="366" t="s">
        <v>141</v>
      </c>
      <c r="DD52" s="396">
        <f t="shared" si="88"/>
        <v>0</v>
      </c>
      <c r="DE52" s="367"/>
      <c r="DF52" s="368" t="s">
        <v>142</v>
      </c>
      <c r="DG52" s="369"/>
      <c r="DH52" s="370">
        <f t="shared" si="89"/>
        <v>0</v>
      </c>
      <c r="DI52" s="392" t="s">
        <v>361</v>
      </c>
      <c r="DJ52" s="544" t="s">
        <v>144</v>
      </c>
      <c r="DK52" s="364">
        <f t="shared" si="102"/>
        <v>0</v>
      </c>
      <c r="DL52" s="403">
        <v>0</v>
      </c>
      <c r="DM52" s="366" t="s">
        <v>141</v>
      </c>
      <c r="DN52" s="396">
        <f t="shared" si="90"/>
        <v>0</v>
      </c>
      <c r="DO52" s="367"/>
      <c r="DP52" s="368" t="s">
        <v>142</v>
      </c>
      <c r="DQ52" s="369"/>
      <c r="DR52" s="370">
        <f t="shared" si="91"/>
        <v>0</v>
      </c>
    </row>
    <row r="53" spans="1:122" x14ac:dyDescent="0.2">
      <c r="A53" s="722"/>
      <c r="B53" s="747"/>
      <c r="C53" s="614"/>
      <c r="M53" s="404" t="s">
        <v>361</v>
      </c>
      <c r="N53" s="545" t="s">
        <v>145</v>
      </c>
      <c r="O53" s="407">
        <f t="shared" si="92"/>
        <v>0</v>
      </c>
      <c r="P53" s="374">
        <v>0</v>
      </c>
      <c r="Q53" s="375" t="s">
        <v>141</v>
      </c>
      <c r="R53" s="373">
        <f t="shared" si="70"/>
        <v>0</v>
      </c>
      <c r="S53" s="376"/>
      <c r="T53" s="377" t="s">
        <v>142</v>
      </c>
      <c r="U53" s="378"/>
      <c r="V53" s="379">
        <f t="shared" si="71"/>
        <v>0</v>
      </c>
      <c r="W53" s="404" t="s">
        <v>361</v>
      </c>
      <c r="X53" s="545" t="s">
        <v>145</v>
      </c>
      <c r="Y53" s="407">
        <f t="shared" si="93"/>
        <v>0</v>
      </c>
      <c r="Z53" s="464">
        <v>0</v>
      </c>
      <c r="AA53" s="375" t="s">
        <v>141</v>
      </c>
      <c r="AB53" s="373">
        <f t="shared" si="72"/>
        <v>0</v>
      </c>
      <c r="AC53" s="376"/>
      <c r="AD53" s="377" t="s">
        <v>360</v>
      </c>
      <c r="AE53" s="378"/>
      <c r="AF53" s="379">
        <f t="shared" si="73"/>
        <v>0</v>
      </c>
      <c r="AG53" s="404" t="s">
        <v>361</v>
      </c>
      <c r="AH53" s="545" t="s">
        <v>145</v>
      </c>
      <c r="AI53" s="407">
        <f t="shared" si="94"/>
        <v>0</v>
      </c>
      <c r="AJ53" s="410">
        <v>0</v>
      </c>
      <c r="AK53" s="375" t="s">
        <v>141</v>
      </c>
      <c r="AL53" s="373">
        <f t="shared" si="74"/>
        <v>0</v>
      </c>
      <c r="AM53" s="376"/>
      <c r="AN53" s="377" t="s">
        <v>360</v>
      </c>
      <c r="AO53" s="378"/>
      <c r="AP53" s="379">
        <f t="shared" si="75"/>
        <v>0</v>
      </c>
      <c r="AQ53" s="404" t="s">
        <v>361</v>
      </c>
      <c r="AR53" s="545" t="s">
        <v>145</v>
      </c>
      <c r="AS53" s="407">
        <f t="shared" si="95"/>
        <v>0</v>
      </c>
      <c r="AT53" s="410">
        <v>0</v>
      </c>
      <c r="AU53" s="375" t="s">
        <v>141</v>
      </c>
      <c r="AV53" s="373">
        <f t="shared" si="76"/>
        <v>0</v>
      </c>
      <c r="AW53" s="376"/>
      <c r="AX53" s="377" t="s">
        <v>360</v>
      </c>
      <c r="AY53" s="378"/>
      <c r="AZ53" s="379">
        <f t="shared" si="77"/>
        <v>0</v>
      </c>
      <c r="BA53" s="404" t="s">
        <v>361</v>
      </c>
      <c r="BB53" s="545" t="s">
        <v>145</v>
      </c>
      <c r="BC53" s="407">
        <f t="shared" si="96"/>
        <v>0</v>
      </c>
      <c r="BD53" s="410">
        <v>0</v>
      </c>
      <c r="BE53" s="375" t="s">
        <v>141</v>
      </c>
      <c r="BF53" s="373">
        <f t="shared" si="78"/>
        <v>0</v>
      </c>
      <c r="BG53" s="376"/>
      <c r="BH53" s="377" t="s">
        <v>360</v>
      </c>
      <c r="BI53" s="378"/>
      <c r="BJ53" s="379">
        <f t="shared" si="79"/>
        <v>0</v>
      </c>
      <c r="BK53" s="404" t="s">
        <v>361</v>
      </c>
      <c r="BL53" s="545" t="s">
        <v>145</v>
      </c>
      <c r="BM53" s="407">
        <f t="shared" si="97"/>
        <v>0</v>
      </c>
      <c r="BN53" s="410">
        <v>0</v>
      </c>
      <c r="BO53" s="375" t="s">
        <v>141</v>
      </c>
      <c r="BP53" s="373">
        <f t="shared" si="80"/>
        <v>0</v>
      </c>
      <c r="BQ53" s="376"/>
      <c r="BR53" s="377" t="s">
        <v>142</v>
      </c>
      <c r="BS53" s="378"/>
      <c r="BT53" s="379">
        <f t="shared" si="81"/>
        <v>0</v>
      </c>
      <c r="BU53" s="404" t="s">
        <v>361</v>
      </c>
      <c r="BV53" s="545" t="s">
        <v>145</v>
      </c>
      <c r="BW53" s="407">
        <f t="shared" si="98"/>
        <v>0</v>
      </c>
      <c r="BX53" s="410">
        <v>0</v>
      </c>
      <c r="BY53" s="375" t="s">
        <v>141</v>
      </c>
      <c r="BZ53" s="373">
        <f t="shared" si="82"/>
        <v>0</v>
      </c>
      <c r="CA53" s="376"/>
      <c r="CB53" s="377" t="s">
        <v>142</v>
      </c>
      <c r="CC53" s="378"/>
      <c r="CD53" s="379">
        <f t="shared" si="83"/>
        <v>0</v>
      </c>
      <c r="CE53" s="404" t="s">
        <v>361</v>
      </c>
      <c r="CF53" s="545" t="s">
        <v>145</v>
      </c>
      <c r="CG53" s="373">
        <f t="shared" si="99"/>
        <v>0</v>
      </c>
      <c r="CH53" s="410">
        <v>0</v>
      </c>
      <c r="CI53" s="375" t="s">
        <v>141</v>
      </c>
      <c r="CJ53" s="373">
        <f t="shared" si="84"/>
        <v>0</v>
      </c>
      <c r="CK53" s="376"/>
      <c r="CL53" s="377" t="s">
        <v>142</v>
      </c>
      <c r="CM53" s="378"/>
      <c r="CN53" s="379">
        <f t="shared" si="85"/>
        <v>0</v>
      </c>
      <c r="CO53" s="404" t="s">
        <v>361</v>
      </c>
      <c r="CP53" s="545" t="s">
        <v>145</v>
      </c>
      <c r="CQ53" s="373">
        <f t="shared" si="100"/>
        <v>0</v>
      </c>
      <c r="CR53" s="410">
        <v>0</v>
      </c>
      <c r="CS53" s="375" t="s">
        <v>141</v>
      </c>
      <c r="CT53" s="373">
        <f t="shared" si="86"/>
        <v>0</v>
      </c>
      <c r="CU53" s="376"/>
      <c r="CV53" s="377" t="s">
        <v>142</v>
      </c>
      <c r="CW53" s="378"/>
      <c r="CX53" s="379">
        <f t="shared" si="87"/>
        <v>0</v>
      </c>
      <c r="CY53" s="404" t="s">
        <v>361</v>
      </c>
      <c r="CZ53" s="545" t="s">
        <v>145</v>
      </c>
      <c r="DA53" s="373">
        <f t="shared" si="101"/>
        <v>0</v>
      </c>
      <c r="DB53" s="410">
        <v>0</v>
      </c>
      <c r="DC53" s="375" t="s">
        <v>141</v>
      </c>
      <c r="DD53" s="373">
        <f t="shared" si="88"/>
        <v>0</v>
      </c>
      <c r="DE53" s="376"/>
      <c r="DF53" s="377" t="s">
        <v>142</v>
      </c>
      <c r="DG53" s="378"/>
      <c r="DH53" s="379">
        <f t="shared" si="89"/>
        <v>0</v>
      </c>
      <c r="DI53" s="404" t="s">
        <v>361</v>
      </c>
      <c r="DJ53" s="545" t="s">
        <v>145</v>
      </c>
      <c r="DK53" s="373">
        <f t="shared" si="102"/>
        <v>0</v>
      </c>
      <c r="DL53" s="410">
        <v>0</v>
      </c>
      <c r="DM53" s="375" t="s">
        <v>141</v>
      </c>
      <c r="DN53" s="373">
        <f t="shared" si="90"/>
        <v>0</v>
      </c>
      <c r="DO53" s="376"/>
      <c r="DP53" s="377" t="s">
        <v>142</v>
      </c>
      <c r="DQ53" s="378"/>
      <c r="DR53" s="379">
        <f t="shared" si="91"/>
        <v>0</v>
      </c>
    </row>
    <row r="54" spans="1:122" x14ac:dyDescent="0.2">
      <c r="A54" s="722"/>
      <c r="B54" s="747"/>
      <c r="C54" s="614"/>
      <c r="M54" s="380" t="s">
        <v>362</v>
      </c>
      <c r="N54" s="543" t="s">
        <v>466</v>
      </c>
      <c r="O54" s="381">
        <f t="shared" si="92"/>
        <v>0</v>
      </c>
      <c r="P54" s="382">
        <v>0</v>
      </c>
      <c r="Q54" s="383" t="s">
        <v>141</v>
      </c>
      <c r="R54" s="384">
        <f t="shared" si="70"/>
        <v>0</v>
      </c>
      <c r="S54" s="385"/>
      <c r="T54" s="386" t="s">
        <v>142</v>
      </c>
      <c r="U54" s="387"/>
      <c r="V54" s="388">
        <f t="shared" si="71"/>
        <v>0</v>
      </c>
      <c r="W54" s="380" t="s">
        <v>362</v>
      </c>
      <c r="X54" s="543" t="s">
        <v>466</v>
      </c>
      <c r="Y54" s="381">
        <f t="shared" si="93"/>
        <v>0</v>
      </c>
      <c r="Z54" s="462">
        <v>0</v>
      </c>
      <c r="AA54" s="383" t="s">
        <v>141</v>
      </c>
      <c r="AB54" s="384">
        <f t="shared" si="72"/>
        <v>0</v>
      </c>
      <c r="AC54" s="385"/>
      <c r="AD54" s="386" t="s">
        <v>142</v>
      </c>
      <c r="AE54" s="387"/>
      <c r="AF54" s="388">
        <f t="shared" si="73"/>
        <v>0</v>
      </c>
      <c r="AG54" s="380" t="s">
        <v>362</v>
      </c>
      <c r="AH54" s="543" t="s">
        <v>466</v>
      </c>
      <c r="AI54" s="381">
        <f t="shared" si="94"/>
        <v>0</v>
      </c>
      <c r="AJ54" s="391">
        <v>0</v>
      </c>
      <c r="AK54" s="383" t="s">
        <v>141</v>
      </c>
      <c r="AL54" s="384">
        <f t="shared" si="74"/>
        <v>0</v>
      </c>
      <c r="AM54" s="385"/>
      <c r="AN54" s="386" t="s">
        <v>142</v>
      </c>
      <c r="AO54" s="387"/>
      <c r="AP54" s="388">
        <f t="shared" si="75"/>
        <v>0</v>
      </c>
      <c r="AQ54" s="380" t="s">
        <v>362</v>
      </c>
      <c r="AR54" s="543" t="s">
        <v>466</v>
      </c>
      <c r="AS54" s="381">
        <f t="shared" si="95"/>
        <v>0</v>
      </c>
      <c r="AT54" s="391">
        <v>0</v>
      </c>
      <c r="AU54" s="383" t="s">
        <v>141</v>
      </c>
      <c r="AV54" s="384">
        <f t="shared" si="76"/>
        <v>0</v>
      </c>
      <c r="AW54" s="385"/>
      <c r="AX54" s="386" t="s">
        <v>142</v>
      </c>
      <c r="AY54" s="387"/>
      <c r="AZ54" s="388">
        <f t="shared" si="77"/>
        <v>0</v>
      </c>
      <c r="BA54" s="380" t="s">
        <v>362</v>
      </c>
      <c r="BB54" s="543" t="s">
        <v>466</v>
      </c>
      <c r="BC54" s="381">
        <f t="shared" si="96"/>
        <v>0</v>
      </c>
      <c r="BD54" s="391">
        <v>0</v>
      </c>
      <c r="BE54" s="383" t="s">
        <v>141</v>
      </c>
      <c r="BF54" s="384">
        <f t="shared" si="78"/>
        <v>0</v>
      </c>
      <c r="BG54" s="385"/>
      <c r="BH54" s="386" t="s">
        <v>142</v>
      </c>
      <c r="BI54" s="387"/>
      <c r="BJ54" s="388">
        <f t="shared" si="79"/>
        <v>0</v>
      </c>
      <c r="BK54" s="380" t="s">
        <v>362</v>
      </c>
      <c r="BL54" s="543" t="s">
        <v>466</v>
      </c>
      <c r="BM54" s="381">
        <f t="shared" si="97"/>
        <v>0</v>
      </c>
      <c r="BN54" s="391">
        <v>0</v>
      </c>
      <c r="BO54" s="383" t="s">
        <v>141</v>
      </c>
      <c r="BP54" s="384">
        <f t="shared" si="80"/>
        <v>0</v>
      </c>
      <c r="BQ54" s="385"/>
      <c r="BR54" s="386" t="s">
        <v>142</v>
      </c>
      <c r="BS54" s="387"/>
      <c r="BT54" s="388">
        <f t="shared" si="81"/>
        <v>0</v>
      </c>
      <c r="BU54" s="380" t="s">
        <v>362</v>
      </c>
      <c r="BV54" s="543" t="s">
        <v>466</v>
      </c>
      <c r="BW54" s="381">
        <f t="shared" si="98"/>
        <v>0</v>
      </c>
      <c r="BX54" s="391">
        <v>0</v>
      </c>
      <c r="BY54" s="383" t="s">
        <v>141</v>
      </c>
      <c r="BZ54" s="384">
        <f t="shared" si="82"/>
        <v>0</v>
      </c>
      <c r="CA54" s="385"/>
      <c r="CB54" s="386" t="s">
        <v>142</v>
      </c>
      <c r="CC54" s="387"/>
      <c r="CD54" s="388">
        <f t="shared" si="83"/>
        <v>0</v>
      </c>
      <c r="CE54" s="380" t="s">
        <v>362</v>
      </c>
      <c r="CF54" s="543" t="s">
        <v>466</v>
      </c>
      <c r="CG54" s="357">
        <f t="shared" si="99"/>
        <v>0</v>
      </c>
      <c r="CH54" s="391">
        <v>0</v>
      </c>
      <c r="CI54" s="383" t="s">
        <v>141</v>
      </c>
      <c r="CJ54" s="384">
        <f t="shared" si="84"/>
        <v>0</v>
      </c>
      <c r="CK54" s="385"/>
      <c r="CL54" s="386" t="s">
        <v>142</v>
      </c>
      <c r="CM54" s="387"/>
      <c r="CN54" s="388">
        <f t="shared" si="85"/>
        <v>0</v>
      </c>
      <c r="CO54" s="380" t="s">
        <v>362</v>
      </c>
      <c r="CP54" s="543" t="s">
        <v>466</v>
      </c>
      <c r="CQ54" s="357">
        <f t="shared" si="100"/>
        <v>0</v>
      </c>
      <c r="CR54" s="391">
        <v>0</v>
      </c>
      <c r="CS54" s="383" t="s">
        <v>141</v>
      </c>
      <c r="CT54" s="384">
        <f t="shared" si="86"/>
        <v>0</v>
      </c>
      <c r="CU54" s="385"/>
      <c r="CV54" s="386" t="s">
        <v>142</v>
      </c>
      <c r="CW54" s="387"/>
      <c r="CX54" s="388">
        <f t="shared" si="87"/>
        <v>0</v>
      </c>
      <c r="CY54" s="380" t="s">
        <v>362</v>
      </c>
      <c r="CZ54" s="543" t="s">
        <v>466</v>
      </c>
      <c r="DA54" s="357">
        <f t="shared" si="101"/>
        <v>0</v>
      </c>
      <c r="DB54" s="391">
        <v>0</v>
      </c>
      <c r="DC54" s="383" t="s">
        <v>141</v>
      </c>
      <c r="DD54" s="384">
        <f t="shared" si="88"/>
        <v>0</v>
      </c>
      <c r="DE54" s="385"/>
      <c r="DF54" s="386" t="s">
        <v>142</v>
      </c>
      <c r="DG54" s="387"/>
      <c r="DH54" s="388">
        <f t="shared" si="89"/>
        <v>0</v>
      </c>
      <c r="DI54" s="380" t="s">
        <v>362</v>
      </c>
      <c r="DJ54" s="543" t="s">
        <v>466</v>
      </c>
      <c r="DK54" s="357">
        <f t="shared" si="102"/>
        <v>0</v>
      </c>
      <c r="DL54" s="391">
        <v>0</v>
      </c>
      <c r="DM54" s="383" t="s">
        <v>141</v>
      </c>
      <c r="DN54" s="384">
        <f t="shared" si="90"/>
        <v>0</v>
      </c>
      <c r="DO54" s="385"/>
      <c r="DP54" s="386" t="s">
        <v>142</v>
      </c>
      <c r="DQ54" s="387"/>
      <c r="DR54" s="388">
        <f t="shared" si="91"/>
        <v>0</v>
      </c>
    </row>
    <row r="55" spans="1:122" x14ac:dyDescent="0.2">
      <c r="A55" s="722"/>
      <c r="B55" s="747"/>
      <c r="C55" s="614"/>
      <c r="M55" s="392" t="s">
        <v>362</v>
      </c>
      <c r="N55" s="544" t="s">
        <v>144</v>
      </c>
      <c r="O55" s="393">
        <f t="shared" si="92"/>
        <v>0</v>
      </c>
      <c r="P55" s="394">
        <v>0</v>
      </c>
      <c r="Q55" s="395" t="s">
        <v>141</v>
      </c>
      <c r="R55" s="396">
        <f t="shared" si="70"/>
        <v>0</v>
      </c>
      <c r="S55" s="397"/>
      <c r="T55" s="398" t="s">
        <v>142</v>
      </c>
      <c r="U55" s="399"/>
      <c r="V55" s="400">
        <f t="shared" si="71"/>
        <v>0</v>
      </c>
      <c r="W55" s="392" t="s">
        <v>362</v>
      </c>
      <c r="X55" s="544" t="s">
        <v>144</v>
      </c>
      <c r="Y55" s="393">
        <f t="shared" si="93"/>
        <v>0</v>
      </c>
      <c r="Z55" s="463">
        <v>0</v>
      </c>
      <c r="AA55" s="366" t="s">
        <v>141</v>
      </c>
      <c r="AB55" s="396">
        <f t="shared" si="72"/>
        <v>0</v>
      </c>
      <c r="AC55" s="367"/>
      <c r="AD55" s="368" t="s">
        <v>360</v>
      </c>
      <c r="AE55" s="369"/>
      <c r="AF55" s="370">
        <f t="shared" si="73"/>
        <v>0</v>
      </c>
      <c r="AG55" s="392" t="s">
        <v>362</v>
      </c>
      <c r="AH55" s="544" t="s">
        <v>144</v>
      </c>
      <c r="AI55" s="393">
        <f t="shared" si="94"/>
        <v>0</v>
      </c>
      <c r="AJ55" s="403">
        <v>0</v>
      </c>
      <c r="AK55" s="366" t="s">
        <v>141</v>
      </c>
      <c r="AL55" s="396">
        <f t="shared" si="74"/>
        <v>0</v>
      </c>
      <c r="AM55" s="367"/>
      <c r="AN55" s="368" t="s">
        <v>360</v>
      </c>
      <c r="AO55" s="369"/>
      <c r="AP55" s="370">
        <f t="shared" si="75"/>
        <v>0</v>
      </c>
      <c r="AQ55" s="392" t="s">
        <v>362</v>
      </c>
      <c r="AR55" s="544" t="s">
        <v>144</v>
      </c>
      <c r="AS55" s="393">
        <f t="shared" si="95"/>
        <v>0</v>
      </c>
      <c r="AT55" s="403">
        <v>0</v>
      </c>
      <c r="AU55" s="366" t="s">
        <v>141</v>
      </c>
      <c r="AV55" s="396">
        <f t="shared" si="76"/>
        <v>0</v>
      </c>
      <c r="AW55" s="367"/>
      <c r="AX55" s="368" t="s">
        <v>360</v>
      </c>
      <c r="AY55" s="369"/>
      <c r="AZ55" s="370">
        <f t="shared" si="77"/>
        <v>0</v>
      </c>
      <c r="BA55" s="392" t="s">
        <v>362</v>
      </c>
      <c r="BB55" s="544" t="s">
        <v>144</v>
      </c>
      <c r="BC55" s="393">
        <f t="shared" si="96"/>
        <v>0</v>
      </c>
      <c r="BD55" s="403">
        <v>0</v>
      </c>
      <c r="BE55" s="366" t="s">
        <v>141</v>
      </c>
      <c r="BF55" s="396">
        <f t="shared" si="78"/>
        <v>0</v>
      </c>
      <c r="BG55" s="367"/>
      <c r="BH55" s="368" t="s">
        <v>360</v>
      </c>
      <c r="BI55" s="369"/>
      <c r="BJ55" s="370">
        <f t="shared" si="79"/>
        <v>0</v>
      </c>
      <c r="BK55" s="392" t="s">
        <v>362</v>
      </c>
      <c r="BL55" s="544" t="s">
        <v>144</v>
      </c>
      <c r="BM55" s="393">
        <f t="shared" si="97"/>
        <v>0</v>
      </c>
      <c r="BN55" s="403">
        <v>0</v>
      </c>
      <c r="BO55" s="366" t="s">
        <v>141</v>
      </c>
      <c r="BP55" s="396">
        <f t="shared" si="80"/>
        <v>0</v>
      </c>
      <c r="BQ55" s="367"/>
      <c r="BR55" s="368" t="s">
        <v>142</v>
      </c>
      <c r="BS55" s="369"/>
      <c r="BT55" s="370">
        <f t="shared" si="81"/>
        <v>0</v>
      </c>
      <c r="BU55" s="392" t="s">
        <v>362</v>
      </c>
      <c r="BV55" s="544" t="s">
        <v>144</v>
      </c>
      <c r="BW55" s="393">
        <f t="shared" si="98"/>
        <v>0</v>
      </c>
      <c r="BX55" s="403">
        <v>0</v>
      </c>
      <c r="BY55" s="366" t="s">
        <v>141</v>
      </c>
      <c r="BZ55" s="396">
        <f t="shared" si="82"/>
        <v>0</v>
      </c>
      <c r="CA55" s="367"/>
      <c r="CB55" s="368" t="s">
        <v>142</v>
      </c>
      <c r="CC55" s="369"/>
      <c r="CD55" s="370">
        <f t="shared" si="83"/>
        <v>0</v>
      </c>
      <c r="CE55" s="392" t="s">
        <v>362</v>
      </c>
      <c r="CF55" s="559" t="s">
        <v>144</v>
      </c>
      <c r="CG55" s="78">
        <f t="shared" si="99"/>
        <v>0</v>
      </c>
      <c r="CH55" s="402">
        <v>1</v>
      </c>
      <c r="CI55" s="80" t="s">
        <v>141</v>
      </c>
      <c r="CJ55" s="85">
        <f t="shared" si="84"/>
        <v>0</v>
      </c>
      <c r="CK55" s="81">
        <v>0.27083333333333331</v>
      </c>
      <c r="CL55" s="82" t="s">
        <v>142</v>
      </c>
      <c r="CM55" s="83">
        <v>0.72916666666666663</v>
      </c>
      <c r="CN55" s="84">
        <f t="shared" si="85"/>
        <v>0.45833333333333331</v>
      </c>
      <c r="CO55" s="392" t="s">
        <v>362</v>
      </c>
      <c r="CP55" s="544" t="s">
        <v>144</v>
      </c>
      <c r="CQ55" s="364">
        <f t="shared" si="100"/>
        <v>0</v>
      </c>
      <c r="CR55" s="403">
        <v>0</v>
      </c>
      <c r="CS55" s="366" t="s">
        <v>141</v>
      </c>
      <c r="CT55" s="396">
        <f t="shared" si="86"/>
        <v>0</v>
      </c>
      <c r="CU55" s="367"/>
      <c r="CV55" s="368" t="s">
        <v>142</v>
      </c>
      <c r="CW55" s="369"/>
      <c r="CX55" s="370">
        <f t="shared" si="87"/>
        <v>0</v>
      </c>
      <c r="CY55" s="392" t="s">
        <v>362</v>
      </c>
      <c r="CZ55" s="544" t="s">
        <v>144</v>
      </c>
      <c r="DA55" s="364">
        <f t="shared" si="101"/>
        <v>0</v>
      </c>
      <c r="DB55" s="403">
        <v>0</v>
      </c>
      <c r="DC55" s="366" t="s">
        <v>141</v>
      </c>
      <c r="DD55" s="396">
        <f t="shared" si="88"/>
        <v>0</v>
      </c>
      <c r="DE55" s="367"/>
      <c r="DF55" s="368" t="s">
        <v>142</v>
      </c>
      <c r="DG55" s="369"/>
      <c r="DH55" s="370">
        <f t="shared" si="89"/>
        <v>0</v>
      </c>
      <c r="DI55" s="392" t="s">
        <v>362</v>
      </c>
      <c r="DJ55" s="544" t="s">
        <v>144</v>
      </c>
      <c r="DK55" s="364">
        <f t="shared" si="102"/>
        <v>0</v>
      </c>
      <c r="DL55" s="403">
        <v>0</v>
      </c>
      <c r="DM55" s="366" t="s">
        <v>141</v>
      </c>
      <c r="DN55" s="396">
        <f t="shared" si="90"/>
        <v>0</v>
      </c>
      <c r="DO55" s="367"/>
      <c r="DP55" s="368" t="s">
        <v>142</v>
      </c>
      <c r="DQ55" s="369"/>
      <c r="DR55" s="370">
        <f t="shared" si="91"/>
        <v>0</v>
      </c>
    </row>
    <row r="56" spans="1:122" x14ac:dyDescent="0.2">
      <c r="A56" s="722"/>
      <c r="B56" s="747"/>
      <c r="C56" s="614"/>
      <c r="M56" s="404" t="s">
        <v>362</v>
      </c>
      <c r="N56" s="545" t="s">
        <v>145</v>
      </c>
      <c r="O56" s="407">
        <f t="shared" si="92"/>
        <v>0</v>
      </c>
      <c r="P56" s="374">
        <v>0</v>
      </c>
      <c r="Q56" s="375" t="s">
        <v>141</v>
      </c>
      <c r="R56" s="373">
        <f t="shared" si="70"/>
        <v>0</v>
      </c>
      <c r="S56" s="376"/>
      <c r="T56" s="377" t="s">
        <v>142</v>
      </c>
      <c r="U56" s="378"/>
      <c r="V56" s="379">
        <f t="shared" si="71"/>
        <v>0</v>
      </c>
      <c r="W56" s="404" t="s">
        <v>362</v>
      </c>
      <c r="X56" s="545" t="s">
        <v>145</v>
      </c>
      <c r="Y56" s="407">
        <f t="shared" si="93"/>
        <v>0</v>
      </c>
      <c r="Z56" s="464">
        <v>0</v>
      </c>
      <c r="AA56" s="375" t="s">
        <v>141</v>
      </c>
      <c r="AB56" s="373">
        <f t="shared" si="72"/>
        <v>0</v>
      </c>
      <c r="AC56" s="376"/>
      <c r="AD56" s="377" t="s">
        <v>360</v>
      </c>
      <c r="AE56" s="378"/>
      <c r="AF56" s="379">
        <f t="shared" si="73"/>
        <v>0</v>
      </c>
      <c r="AG56" s="404" t="s">
        <v>362</v>
      </c>
      <c r="AH56" s="545" t="s">
        <v>145</v>
      </c>
      <c r="AI56" s="407">
        <f t="shared" si="94"/>
        <v>0</v>
      </c>
      <c r="AJ56" s="410">
        <v>0</v>
      </c>
      <c r="AK56" s="375" t="s">
        <v>141</v>
      </c>
      <c r="AL56" s="373">
        <f t="shared" si="74"/>
        <v>0</v>
      </c>
      <c r="AM56" s="376"/>
      <c r="AN56" s="377" t="s">
        <v>360</v>
      </c>
      <c r="AO56" s="378"/>
      <c r="AP56" s="379">
        <f t="shared" si="75"/>
        <v>0</v>
      </c>
      <c r="AQ56" s="404" t="s">
        <v>362</v>
      </c>
      <c r="AR56" s="545" t="s">
        <v>145</v>
      </c>
      <c r="AS56" s="407">
        <f t="shared" si="95"/>
        <v>0</v>
      </c>
      <c r="AT56" s="410">
        <v>0</v>
      </c>
      <c r="AU56" s="375" t="s">
        <v>141</v>
      </c>
      <c r="AV56" s="373">
        <f t="shared" si="76"/>
        <v>0</v>
      </c>
      <c r="AW56" s="376"/>
      <c r="AX56" s="377" t="s">
        <v>360</v>
      </c>
      <c r="AY56" s="378"/>
      <c r="AZ56" s="379">
        <f t="shared" si="77"/>
        <v>0</v>
      </c>
      <c r="BA56" s="404" t="s">
        <v>362</v>
      </c>
      <c r="BB56" s="545" t="s">
        <v>145</v>
      </c>
      <c r="BC56" s="407">
        <f t="shared" si="96"/>
        <v>0</v>
      </c>
      <c r="BD56" s="410">
        <v>0</v>
      </c>
      <c r="BE56" s="375" t="s">
        <v>141</v>
      </c>
      <c r="BF56" s="373">
        <f t="shared" si="78"/>
        <v>0</v>
      </c>
      <c r="BG56" s="376"/>
      <c r="BH56" s="377" t="s">
        <v>360</v>
      </c>
      <c r="BI56" s="378"/>
      <c r="BJ56" s="379">
        <f t="shared" si="79"/>
        <v>0</v>
      </c>
      <c r="BK56" s="404" t="s">
        <v>362</v>
      </c>
      <c r="BL56" s="545" t="s">
        <v>145</v>
      </c>
      <c r="BM56" s="407">
        <f t="shared" si="97"/>
        <v>0</v>
      </c>
      <c r="BN56" s="410">
        <v>0</v>
      </c>
      <c r="BO56" s="375" t="s">
        <v>141</v>
      </c>
      <c r="BP56" s="373">
        <f t="shared" si="80"/>
        <v>0</v>
      </c>
      <c r="BQ56" s="376"/>
      <c r="BR56" s="377" t="s">
        <v>142</v>
      </c>
      <c r="BS56" s="378"/>
      <c r="BT56" s="379">
        <f t="shared" si="81"/>
        <v>0</v>
      </c>
      <c r="BU56" s="404" t="s">
        <v>362</v>
      </c>
      <c r="BV56" s="545" t="s">
        <v>145</v>
      </c>
      <c r="BW56" s="407">
        <f t="shared" si="98"/>
        <v>0</v>
      </c>
      <c r="BX56" s="410">
        <v>0</v>
      </c>
      <c r="BY56" s="375" t="s">
        <v>141</v>
      </c>
      <c r="BZ56" s="373">
        <f t="shared" si="82"/>
        <v>0</v>
      </c>
      <c r="CA56" s="376"/>
      <c r="CB56" s="377" t="s">
        <v>142</v>
      </c>
      <c r="CC56" s="378"/>
      <c r="CD56" s="379">
        <f t="shared" si="83"/>
        <v>0</v>
      </c>
      <c r="CE56" s="404" t="s">
        <v>362</v>
      </c>
      <c r="CF56" s="562" t="s">
        <v>145</v>
      </c>
      <c r="CG56" s="98">
        <f t="shared" si="99"/>
        <v>0</v>
      </c>
      <c r="CH56" s="409">
        <v>1</v>
      </c>
      <c r="CI56" s="99" t="s">
        <v>141</v>
      </c>
      <c r="CJ56" s="98">
        <f t="shared" si="84"/>
        <v>0</v>
      </c>
      <c r="CK56" s="100">
        <v>0.27083333333333331</v>
      </c>
      <c r="CL56" s="101" t="s">
        <v>142</v>
      </c>
      <c r="CM56" s="102">
        <v>0.72916666666666663</v>
      </c>
      <c r="CN56" s="103">
        <f t="shared" si="85"/>
        <v>0.45833333333333331</v>
      </c>
      <c r="CO56" s="404" t="s">
        <v>362</v>
      </c>
      <c r="CP56" s="545" t="s">
        <v>145</v>
      </c>
      <c r="CQ56" s="373">
        <f t="shared" si="100"/>
        <v>0</v>
      </c>
      <c r="CR56" s="410">
        <v>0</v>
      </c>
      <c r="CS56" s="375" t="s">
        <v>141</v>
      </c>
      <c r="CT56" s="373">
        <f t="shared" si="86"/>
        <v>0</v>
      </c>
      <c r="CU56" s="376"/>
      <c r="CV56" s="377" t="s">
        <v>142</v>
      </c>
      <c r="CW56" s="378"/>
      <c r="CX56" s="379">
        <f t="shared" si="87"/>
        <v>0</v>
      </c>
      <c r="CY56" s="404" t="s">
        <v>362</v>
      </c>
      <c r="CZ56" s="545" t="s">
        <v>145</v>
      </c>
      <c r="DA56" s="373">
        <f t="shared" si="101"/>
        <v>0</v>
      </c>
      <c r="DB56" s="410">
        <v>0</v>
      </c>
      <c r="DC56" s="375" t="s">
        <v>141</v>
      </c>
      <c r="DD56" s="373">
        <f t="shared" si="88"/>
        <v>0</v>
      </c>
      <c r="DE56" s="376"/>
      <c r="DF56" s="377" t="s">
        <v>142</v>
      </c>
      <c r="DG56" s="378"/>
      <c r="DH56" s="379">
        <f t="shared" si="89"/>
        <v>0</v>
      </c>
      <c r="DI56" s="404" t="s">
        <v>362</v>
      </c>
      <c r="DJ56" s="545" t="s">
        <v>145</v>
      </c>
      <c r="DK56" s="373">
        <f t="shared" si="102"/>
        <v>0</v>
      </c>
      <c r="DL56" s="410">
        <v>0</v>
      </c>
      <c r="DM56" s="375" t="s">
        <v>141</v>
      </c>
      <c r="DN56" s="373">
        <f t="shared" si="90"/>
        <v>0</v>
      </c>
      <c r="DO56" s="376"/>
      <c r="DP56" s="377" t="s">
        <v>142</v>
      </c>
      <c r="DQ56" s="378"/>
      <c r="DR56" s="379">
        <f t="shared" si="91"/>
        <v>0</v>
      </c>
    </row>
    <row r="57" spans="1:122" x14ac:dyDescent="0.2">
      <c r="A57" s="722"/>
      <c r="B57" s="747"/>
      <c r="C57" s="614"/>
      <c r="M57" s="380" t="s">
        <v>363</v>
      </c>
      <c r="N57" s="543" t="s">
        <v>466</v>
      </c>
      <c r="O57" s="381">
        <f t="shared" si="92"/>
        <v>0</v>
      </c>
      <c r="P57" s="382">
        <v>0</v>
      </c>
      <c r="Q57" s="383" t="s">
        <v>141</v>
      </c>
      <c r="R57" s="384">
        <f t="shared" si="70"/>
        <v>0</v>
      </c>
      <c r="S57" s="385"/>
      <c r="T57" s="386" t="s">
        <v>142</v>
      </c>
      <c r="U57" s="387"/>
      <c r="V57" s="388">
        <f t="shared" si="71"/>
        <v>0</v>
      </c>
      <c r="W57" s="380" t="s">
        <v>363</v>
      </c>
      <c r="X57" s="543" t="s">
        <v>466</v>
      </c>
      <c r="Y57" s="381">
        <f t="shared" si="93"/>
        <v>0</v>
      </c>
      <c r="Z57" s="462">
        <v>0</v>
      </c>
      <c r="AA57" s="359" t="s">
        <v>141</v>
      </c>
      <c r="AB57" s="384">
        <f t="shared" si="72"/>
        <v>0</v>
      </c>
      <c r="AC57" s="360"/>
      <c r="AD57" s="361" t="s">
        <v>360</v>
      </c>
      <c r="AE57" s="362"/>
      <c r="AF57" s="363">
        <f t="shared" si="73"/>
        <v>0</v>
      </c>
      <c r="AG57" s="380" t="s">
        <v>363</v>
      </c>
      <c r="AH57" s="543" t="s">
        <v>466</v>
      </c>
      <c r="AI57" s="381">
        <f t="shared" si="94"/>
        <v>0</v>
      </c>
      <c r="AJ57" s="391">
        <v>0</v>
      </c>
      <c r="AK57" s="359" t="s">
        <v>141</v>
      </c>
      <c r="AL57" s="384">
        <f t="shared" si="74"/>
        <v>0</v>
      </c>
      <c r="AM57" s="360"/>
      <c r="AN57" s="361" t="s">
        <v>360</v>
      </c>
      <c r="AO57" s="362"/>
      <c r="AP57" s="363">
        <f t="shared" si="75"/>
        <v>0</v>
      </c>
      <c r="AQ57" s="380" t="s">
        <v>363</v>
      </c>
      <c r="AR57" s="543" t="s">
        <v>466</v>
      </c>
      <c r="AS57" s="381">
        <f t="shared" si="95"/>
        <v>0</v>
      </c>
      <c r="AT57" s="391">
        <v>0</v>
      </c>
      <c r="AU57" s="359" t="s">
        <v>141</v>
      </c>
      <c r="AV57" s="384">
        <f t="shared" si="76"/>
        <v>0</v>
      </c>
      <c r="AW57" s="360"/>
      <c r="AX57" s="361" t="s">
        <v>360</v>
      </c>
      <c r="AY57" s="362"/>
      <c r="AZ57" s="363">
        <f t="shared" si="77"/>
        <v>0</v>
      </c>
      <c r="BA57" s="380" t="s">
        <v>363</v>
      </c>
      <c r="BB57" s="543" t="s">
        <v>466</v>
      </c>
      <c r="BC57" s="381">
        <f t="shared" si="96"/>
        <v>0</v>
      </c>
      <c r="BD57" s="391">
        <v>0</v>
      </c>
      <c r="BE57" s="359" t="s">
        <v>141</v>
      </c>
      <c r="BF57" s="384">
        <f t="shared" si="78"/>
        <v>0</v>
      </c>
      <c r="BG57" s="360"/>
      <c r="BH57" s="361" t="s">
        <v>360</v>
      </c>
      <c r="BI57" s="362"/>
      <c r="BJ57" s="363">
        <f t="shared" si="79"/>
        <v>0</v>
      </c>
      <c r="BK57" s="380" t="s">
        <v>363</v>
      </c>
      <c r="BL57" s="543" t="s">
        <v>466</v>
      </c>
      <c r="BM57" s="381">
        <f t="shared" si="97"/>
        <v>0</v>
      </c>
      <c r="BN57" s="391">
        <v>0</v>
      </c>
      <c r="BO57" s="359" t="s">
        <v>141</v>
      </c>
      <c r="BP57" s="384">
        <f t="shared" si="80"/>
        <v>0</v>
      </c>
      <c r="BQ57" s="360"/>
      <c r="BR57" s="361" t="s">
        <v>142</v>
      </c>
      <c r="BS57" s="362"/>
      <c r="BT57" s="363">
        <f t="shared" si="81"/>
        <v>0</v>
      </c>
      <c r="BU57" s="380" t="s">
        <v>363</v>
      </c>
      <c r="BV57" s="543" t="s">
        <v>466</v>
      </c>
      <c r="BW57" s="381">
        <f t="shared" si="98"/>
        <v>0</v>
      </c>
      <c r="BX57" s="391">
        <v>0</v>
      </c>
      <c r="BY57" s="359" t="s">
        <v>141</v>
      </c>
      <c r="BZ57" s="384">
        <f t="shared" si="82"/>
        <v>0</v>
      </c>
      <c r="CA57" s="360"/>
      <c r="CB57" s="361" t="s">
        <v>142</v>
      </c>
      <c r="CC57" s="362"/>
      <c r="CD57" s="363">
        <f t="shared" si="83"/>
        <v>0</v>
      </c>
      <c r="CE57" s="380" t="s">
        <v>363</v>
      </c>
      <c r="CF57" s="558" t="s">
        <v>466</v>
      </c>
      <c r="CG57" s="91">
        <f t="shared" si="99"/>
        <v>0</v>
      </c>
      <c r="CH57" s="390">
        <v>1</v>
      </c>
      <c r="CI57" s="93" t="s">
        <v>141</v>
      </c>
      <c r="CJ57" s="106">
        <f t="shared" si="84"/>
        <v>0</v>
      </c>
      <c r="CK57" s="94">
        <v>0.27083333333333331</v>
      </c>
      <c r="CL57" s="95" t="s">
        <v>142</v>
      </c>
      <c r="CM57" s="96">
        <v>0.72916666666666663</v>
      </c>
      <c r="CN57" s="97">
        <f t="shared" si="85"/>
        <v>0.45833333333333331</v>
      </c>
      <c r="CO57" s="380" t="s">
        <v>363</v>
      </c>
      <c r="CP57" s="558" t="s">
        <v>466</v>
      </c>
      <c r="CQ57" s="91">
        <f t="shared" si="100"/>
        <v>0</v>
      </c>
      <c r="CR57" s="390">
        <v>1</v>
      </c>
      <c r="CS57" s="93" t="s">
        <v>141</v>
      </c>
      <c r="CT57" s="106">
        <f t="shared" si="86"/>
        <v>0</v>
      </c>
      <c r="CU57" s="94">
        <v>0.27083333333333331</v>
      </c>
      <c r="CV57" s="95" t="s">
        <v>142</v>
      </c>
      <c r="CW57" s="96">
        <v>0.75</v>
      </c>
      <c r="CX57" s="97">
        <f t="shared" si="87"/>
        <v>0.47916666666666669</v>
      </c>
      <c r="CY57" s="380" t="s">
        <v>363</v>
      </c>
      <c r="CZ57" s="543" t="s">
        <v>466</v>
      </c>
      <c r="DA57" s="357">
        <f t="shared" si="101"/>
        <v>0</v>
      </c>
      <c r="DB57" s="391">
        <v>0</v>
      </c>
      <c r="DC57" s="359" t="s">
        <v>141</v>
      </c>
      <c r="DD57" s="384">
        <f t="shared" si="88"/>
        <v>0</v>
      </c>
      <c r="DE57" s="360"/>
      <c r="DF57" s="361" t="s">
        <v>142</v>
      </c>
      <c r="DG57" s="362"/>
      <c r="DH57" s="363">
        <f t="shared" si="89"/>
        <v>0</v>
      </c>
      <c r="DI57" s="380" t="s">
        <v>363</v>
      </c>
      <c r="DJ57" s="543" t="s">
        <v>466</v>
      </c>
      <c r="DK57" s="357">
        <f t="shared" si="102"/>
        <v>0</v>
      </c>
      <c r="DL57" s="391">
        <v>0</v>
      </c>
      <c r="DM57" s="359" t="s">
        <v>141</v>
      </c>
      <c r="DN57" s="384">
        <f t="shared" si="90"/>
        <v>0</v>
      </c>
      <c r="DO57" s="360"/>
      <c r="DP57" s="361" t="s">
        <v>142</v>
      </c>
      <c r="DQ57" s="362"/>
      <c r="DR57" s="363">
        <f t="shared" si="91"/>
        <v>0</v>
      </c>
    </row>
    <row r="58" spans="1:122" x14ac:dyDescent="0.2">
      <c r="A58" s="722"/>
      <c r="B58" s="747"/>
      <c r="C58" s="614"/>
      <c r="M58" s="392" t="s">
        <v>363</v>
      </c>
      <c r="N58" s="544" t="s">
        <v>144</v>
      </c>
      <c r="O58" s="393">
        <f t="shared" si="92"/>
        <v>0</v>
      </c>
      <c r="P58" s="394">
        <v>0</v>
      </c>
      <c r="Q58" s="395" t="s">
        <v>141</v>
      </c>
      <c r="R58" s="396">
        <f t="shared" si="70"/>
        <v>0</v>
      </c>
      <c r="S58" s="397"/>
      <c r="T58" s="398" t="s">
        <v>142</v>
      </c>
      <c r="U58" s="399"/>
      <c r="V58" s="400">
        <f t="shared" si="71"/>
        <v>0</v>
      </c>
      <c r="W58" s="392" t="s">
        <v>363</v>
      </c>
      <c r="X58" s="544" t="s">
        <v>144</v>
      </c>
      <c r="Y58" s="393">
        <f t="shared" si="93"/>
        <v>0</v>
      </c>
      <c r="Z58" s="463">
        <v>0</v>
      </c>
      <c r="AA58" s="395" t="s">
        <v>141</v>
      </c>
      <c r="AB58" s="396">
        <f t="shared" si="72"/>
        <v>0</v>
      </c>
      <c r="AC58" s="367"/>
      <c r="AD58" s="368" t="s">
        <v>360</v>
      </c>
      <c r="AE58" s="369"/>
      <c r="AF58" s="400">
        <f t="shared" si="73"/>
        <v>0</v>
      </c>
      <c r="AG58" s="392" t="s">
        <v>363</v>
      </c>
      <c r="AH58" s="544" t="s">
        <v>144</v>
      </c>
      <c r="AI58" s="393">
        <f t="shared" si="94"/>
        <v>0</v>
      </c>
      <c r="AJ58" s="403">
        <v>0</v>
      </c>
      <c r="AK58" s="395" t="s">
        <v>141</v>
      </c>
      <c r="AL58" s="396">
        <f t="shared" si="74"/>
        <v>0</v>
      </c>
      <c r="AM58" s="367"/>
      <c r="AN58" s="368" t="s">
        <v>360</v>
      </c>
      <c r="AO58" s="369"/>
      <c r="AP58" s="400">
        <f t="shared" si="75"/>
        <v>0</v>
      </c>
      <c r="AQ58" s="392" t="s">
        <v>363</v>
      </c>
      <c r="AR58" s="544" t="s">
        <v>144</v>
      </c>
      <c r="AS58" s="393">
        <f t="shared" si="95"/>
        <v>0</v>
      </c>
      <c r="AT58" s="403">
        <v>0</v>
      </c>
      <c r="AU58" s="395" t="s">
        <v>141</v>
      </c>
      <c r="AV58" s="396">
        <f t="shared" si="76"/>
        <v>0</v>
      </c>
      <c r="AW58" s="367"/>
      <c r="AX58" s="368" t="s">
        <v>360</v>
      </c>
      <c r="AY58" s="369"/>
      <c r="AZ58" s="400">
        <f t="shared" si="77"/>
        <v>0</v>
      </c>
      <c r="BA58" s="392" t="s">
        <v>363</v>
      </c>
      <c r="BB58" s="544" t="s">
        <v>144</v>
      </c>
      <c r="BC58" s="393">
        <f t="shared" si="96"/>
        <v>0</v>
      </c>
      <c r="BD58" s="403">
        <v>0</v>
      </c>
      <c r="BE58" s="395" t="s">
        <v>141</v>
      </c>
      <c r="BF58" s="396">
        <f t="shared" si="78"/>
        <v>0</v>
      </c>
      <c r="BG58" s="367"/>
      <c r="BH58" s="368" t="s">
        <v>360</v>
      </c>
      <c r="BI58" s="369"/>
      <c r="BJ58" s="400">
        <f t="shared" si="79"/>
        <v>0</v>
      </c>
      <c r="BK58" s="392" t="s">
        <v>363</v>
      </c>
      <c r="BL58" s="544" t="s">
        <v>144</v>
      </c>
      <c r="BM58" s="393">
        <f t="shared" si="97"/>
        <v>0</v>
      </c>
      <c r="BN58" s="403">
        <v>0</v>
      </c>
      <c r="BO58" s="395" t="s">
        <v>141</v>
      </c>
      <c r="BP58" s="396">
        <f t="shared" si="80"/>
        <v>0</v>
      </c>
      <c r="BQ58" s="397"/>
      <c r="BR58" s="398" t="s">
        <v>142</v>
      </c>
      <c r="BS58" s="399"/>
      <c r="BT58" s="400">
        <f t="shared" si="81"/>
        <v>0</v>
      </c>
      <c r="BU58" s="392" t="s">
        <v>363</v>
      </c>
      <c r="BV58" s="544" t="s">
        <v>144</v>
      </c>
      <c r="BW58" s="393">
        <f t="shared" si="98"/>
        <v>0</v>
      </c>
      <c r="BX58" s="403">
        <v>0</v>
      </c>
      <c r="BY58" s="395" t="s">
        <v>141</v>
      </c>
      <c r="BZ58" s="396">
        <f t="shared" si="82"/>
        <v>0</v>
      </c>
      <c r="CA58" s="397"/>
      <c r="CB58" s="398" t="s">
        <v>142</v>
      </c>
      <c r="CC58" s="399"/>
      <c r="CD58" s="400">
        <f t="shared" si="83"/>
        <v>0</v>
      </c>
      <c r="CE58" s="392" t="s">
        <v>363</v>
      </c>
      <c r="CF58" s="559" t="s">
        <v>144</v>
      </c>
      <c r="CG58" s="78">
        <f t="shared" si="99"/>
        <v>0</v>
      </c>
      <c r="CH58" s="402">
        <v>2</v>
      </c>
      <c r="CI58" s="86" t="s">
        <v>141</v>
      </c>
      <c r="CJ58" s="85">
        <f t="shared" si="84"/>
        <v>0</v>
      </c>
      <c r="CK58" s="81">
        <v>0.27083333333333331</v>
      </c>
      <c r="CL58" s="82" t="s">
        <v>142</v>
      </c>
      <c r="CM58" s="83">
        <v>0.72916666666666663</v>
      </c>
      <c r="CN58" s="90">
        <f t="shared" si="85"/>
        <v>0.45833333333333331</v>
      </c>
      <c r="CO58" s="392" t="s">
        <v>363</v>
      </c>
      <c r="CP58" s="559" t="s">
        <v>144</v>
      </c>
      <c r="CQ58" s="78">
        <f t="shared" si="100"/>
        <v>0</v>
      </c>
      <c r="CR58" s="402">
        <v>2</v>
      </c>
      <c r="CS58" s="86" t="s">
        <v>141</v>
      </c>
      <c r="CT58" s="85">
        <f t="shared" si="86"/>
        <v>0</v>
      </c>
      <c r="CU58" s="81">
        <v>0.27083333333333331</v>
      </c>
      <c r="CV58" s="82" t="s">
        <v>142</v>
      </c>
      <c r="CW58" s="83">
        <v>0.75</v>
      </c>
      <c r="CX58" s="90">
        <f t="shared" si="87"/>
        <v>0.47916666666666669</v>
      </c>
      <c r="CY58" s="392" t="s">
        <v>363</v>
      </c>
      <c r="CZ58" s="544" t="s">
        <v>144</v>
      </c>
      <c r="DA58" s="364">
        <f t="shared" si="101"/>
        <v>0</v>
      </c>
      <c r="DB58" s="403">
        <v>0</v>
      </c>
      <c r="DC58" s="395" t="s">
        <v>141</v>
      </c>
      <c r="DD58" s="396">
        <f t="shared" si="88"/>
        <v>0</v>
      </c>
      <c r="DE58" s="397"/>
      <c r="DF58" s="398" t="s">
        <v>142</v>
      </c>
      <c r="DG58" s="399"/>
      <c r="DH58" s="400">
        <f t="shared" si="89"/>
        <v>0</v>
      </c>
      <c r="DI58" s="392" t="s">
        <v>363</v>
      </c>
      <c r="DJ58" s="544" t="s">
        <v>144</v>
      </c>
      <c r="DK58" s="364">
        <f t="shared" si="102"/>
        <v>0</v>
      </c>
      <c r="DL58" s="403">
        <v>0</v>
      </c>
      <c r="DM58" s="395" t="s">
        <v>141</v>
      </c>
      <c r="DN58" s="396">
        <f t="shared" si="90"/>
        <v>0</v>
      </c>
      <c r="DO58" s="397"/>
      <c r="DP58" s="398" t="s">
        <v>142</v>
      </c>
      <c r="DQ58" s="399"/>
      <c r="DR58" s="400">
        <f t="shared" si="91"/>
        <v>0</v>
      </c>
    </row>
    <row r="59" spans="1:122" x14ac:dyDescent="0.2">
      <c r="A59" s="722"/>
      <c r="B59" s="747"/>
      <c r="C59" s="614"/>
      <c r="M59" s="404" t="s">
        <v>363</v>
      </c>
      <c r="N59" s="545" t="s">
        <v>145</v>
      </c>
      <c r="O59" s="407">
        <f t="shared" si="92"/>
        <v>0</v>
      </c>
      <c r="P59" s="374">
        <v>0</v>
      </c>
      <c r="Q59" s="375" t="s">
        <v>141</v>
      </c>
      <c r="R59" s="373">
        <f t="shared" si="70"/>
        <v>0</v>
      </c>
      <c r="S59" s="376"/>
      <c r="T59" s="377" t="s">
        <v>142</v>
      </c>
      <c r="U59" s="378"/>
      <c r="V59" s="379">
        <f t="shared" si="71"/>
        <v>0</v>
      </c>
      <c r="W59" s="404" t="s">
        <v>363</v>
      </c>
      <c r="X59" s="545" t="s">
        <v>145</v>
      </c>
      <c r="Y59" s="407">
        <f t="shared" si="93"/>
        <v>0</v>
      </c>
      <c r="Z59" s="464">
        <v>0</v>
      </c>
      <c r="AA59" s="375" t="s">
        <v>141</v>
      </c>
      <c r="AB59" s="373">
        <f t="shared" si="72"/>
        <v>0</v>
      </c>
      <c r="AC59" s="376"/>
      <c r="AD59" s="377" t="s">
        <v>360</v>
      </c>
      <c r="AE59" s="378"/>
      <c r="AF59" s="379">
        <f t="shared" si="73"/>
        <v>0</v>
      </c>
      <c r="AG59" s="404" t="s">
        <v>363</v>
      </c>
      <c r="AH59" s="545" t="s">
        <v>145</v>
      </c>
      <c r="AI59" s="407">
        <f t="shared" si="94"/>
        <v>0</v>
      </c>
      <c r="AJ59" s="410">
        <v>0</v>
      </c>
      <c r="AK59" s="375" t="s">
        <v>141</v>
      </c>
      <c r="AL59" s="373">
        <f t="shared" si="74"/>
        <v>0</v>
      </c>
      <c r="AM59" s="376"/>
      <c r="AN59" s="377" t="s">
        <v>360</v>
      </c>
      <c r="AO59" s="378"/>
      <c r="AP59" s="379">
        <f t="shared" si="75"/>
        <v>0</v>
      </c>
      <c r="AQ59" s="404" t="s">
        <v>363</v>
      </c>
      <c r="AR59" s="545" t="s">
        <v>145</v>
      </c>
      <c r="AS59" s="407">
        <f t="shared" si="95"/>
        <v>0</v>
      </c>
      <c r="AT59" s="410">
        <v>0</v>
      </c>
      <c r="AU59" s="375" t="s">
        <v>141</v>
      </c>
      <c r="AV59" s="373">
        <f t="shared" si="76"/>
        <v>0</v>
      </c>
      <c r="AW59" s="376"/>
      <c r="AX59" s="377" t="s">
        <v>360</v>
      </c>
      <c r="AY59" s="378"/>
      <c r="AZ59" s="379">
        <f t="shared" si="77"/>
        <v>0</v>
      </c>
      <c r="BA59" s="404" t="s">
        <v>363</v>
      </c>
      <c r="BB59" s="545" t="s">
        <v>145</v>
      </c>
      <c r="BC59" s="407">
        <f t="shared" si="96"/>
        <v>0</v>
      </c>
      <c r="BD59" s="410">
        <v>0</v>
      </c>
      <c r="BE59" s="375" t="s">
        <v>141</v>
      </c>
      <c r="BF59" s="373">
        <f t="shared" si="78"/>
        <v>0</v>
      </c>
      <c r="BG59" s="376"/>
      <c r="BH59" s="377" t="s">
        <v>360</v>
      </c>
      <c r="BI59" s="378"/>
      <c r="BJ59" s="379">
        <f t="shared" si="79"/>
        <v>0</v>
      </c>
      <c r="BK59" s="404" t="s">
        <v>363</v>
      </c>
      <c r="BL59" s="545" t="s">
        <v>145</v>
      </c>
      <c r="BM59" s="407">
        <f t="shared" si="97"/>
        <v>0</v>
      </c>
      <c r="BN59" s="410">
        <v>0</v>
      </c>
      <c r="BO59" s="375" t="s">
        <v>141</v>
      </c>
      <c r="BP59" s="373">
        <f t="shared" si="80"/>
        <v>0</v>
      </c>
      <c r="BQ59" s="376"/>
      <c r="BR59" s="377" t="s">
        <v>142</v>
      </c>
      <c r="BS59" s="378"/>
      <c r="BT59" s="379">
        <f t="shared" si="81"/>
        <v>0</v>
      </c>
      <c r="BU59" s="404" t="s">
        <v>363</v>
      </c>
      <c r="BV59" s="545" t="s">
        <v>145</v>
      </c>
      <c r="BW59" s="407">
        <f t="shared" si="98"/>
        <v>0</v>
      </c>
      <c r="BX59" s="410">
        <v>0</v>
      </c>
      <c r="BY59" s="375" t="s">
        <v>141</v>
      </c>
      <c r="BZ59" s="373">
        <f t="shared" si="82"/>
        <v>0</v>
      </c>
      <c r="CA59" s="376"/>
      <c r="CB59" s="377" t="s">
        <v>142</v>
      </c>
      <c r="CC59" s="378"/>
      <c r="CD59" s="379">
        <f t="shared" si="83"/>
        <v>0</v>
      </c>
      <c r="CE59" s="404" t="s">
        <v>363</v>
      </c>
      <c r="CF59" s="562" t="s">
        <v>145</v>
      </c>
      <c r="CG59" s="98">
        <f t="shared" si="99"/>
        <v>0</v>
      </c>
      <c r="CH59" s="409">
        <v>2</v>
      </c>
      <c r="CI59" s="99" t="s">
        <v>141</v>
      </c>
      <c r="CJ59" s="98">
        <f t="shared" si="84"/>
        <v>0</v>
      </c>
      <c r="CK59" s="100">
        <v>0.27083333333333331</v>
      </c>
      <c r="CL59" s="101" t="s">
        <v>142</v>
      </c>
      <c r="CM59" s="102">
        <v>0.72916666666666663</v>
      </c>
      <c r="CN59" s="103">
        <f t="shared" si="85"/>
        <v>0.45833333333333331</v>
      </c>
      <c r="CO59" s="404" t="s">
        <v>363</v>
      </c>
      <c r="CP59" s="562" t="s">
        <v>145</v>
      </c>
      <c r="CQ59" s="98">
        <f t="shared" si="100"/>
        <v>0</v>
      </c>
      <c r="CR59" s="409">
        <v>2</v>
      </c>
      <c r="CS59" s="99" t="s">
        <v>141</v>
      </c>
      <c r="CT59" s="98">
        <f t="shared" si="86"/>
        <v>0</v>
      </c>
      <c r="CU59" s="100">
        <v>0.27083333333333331</v>
      </c>
      <c r="CV59" s="101" t="s">
        <v>142</v>
      </c>
      <c r="CW59" s="102">
        <v>0.75</v>
      </c>
      <c r="CX59" s="103">
        <f t="shared" si="87"/>
        <v>0.47916666666666669</v>
      </c>
      <c r="CY59" s="404" t="s">
        <v>363</v>
      </c>
      <c r="CZ59" s="545" t="s">
        <v>145</v>
      </c>
      <c r="DA59" s="373">
        <f t="shared" si="101"/>
        <v>0</v>
      </c>
      <c r="DB59" s="410">
        <v>0</v>
      </c>
      <c r="DC59" s="375" t="s">
        <v>141</v>
      </c>
      <c r="DD59" s="373">
        <f t="shared" si="88"/>
        <v>0</v>
      </c>
      <c r="DE59" s="376"/>
      <c r="DF59" s="377" t="s">
        <v>142</v>
      </c>
      <c r="DG59" s="378"/>
      <c r="DH59" s="379">
        <f t="shared" si="89"/>
        <v>0</v>
      </c>
      <c r="DI59" s="404" t="s">
        <v>363</v>
      </c>
      <c r="DJ59" s="545" t="s">
        <v>145</v>
      </c>
      <c r="DK59" s="373">
        <f t="shared" si="102"/>
        <v>0</v>
      </c>
      <c r="DL59" s="410">
        <v>0</v>
      </c>
      <c r="DM59" s="375" t="s">
        <v>141</v>
      </c>
      <c r="DN59" s="373">
        <f t="shared" si="90"/>
        <v>0</v>
      </c>
      <c r="DO59" s="376"/>
      <c r="DP59" s="377" t="s">
        <v>142</v>
      </c>
      <c r="DQ59" s="378"/>
      <c r="DR59" s="379">
        <f t="shared" si="91"/>
        <v>0</v>
      </c>
    </row>
    <row r="60" spans="1:122" x14ac:dyDescent="0.2">
      <c r="A60" s="722"/>
      <c r="B60" s="747"/>
      <c r="C60" s="614"/>
      <c r="M60" s="380" t="s">
        <v>364</v>
      </c>
      <c r="N60" s="543" t="s">
        <v>466</v>
      </c>
      <c r="O60" s="381">
        <f t="shared" si="92"/>
        <v>0</v>
      </c>
      <c r="P60" s="382">
        <v>0</v>
      </c>
      <c r="Q60" s="383" t="s">
        <v>141</v>
      </c>
      <c r="R60" s="384">
        <f t="shared" si="70"/>
        <v>0</v>
      </c>
      <c r="S60" s="385"/>
      <c r="T60" s="386" t="s">
        <v>142</v>
      </c>
      <c r="U60" s="387"/>
      <c r="V60" s="388">
        <f t="shared" si="71"/>
        <v>0</v>
      </c>
      <c r="W60" s="380" t="s">
        <v>364</v>
      </c>
      <c r="X60" s="543" t="s">
        <v>466</v>
      </c>
      <c r="Y60" s="381">
        <f t="shared" si="93"/>
        <v>0</v>
      </c>
      <c r="Z60" s="462">
        <v>0</v>
      </c>
      <c r="AA60" s="359" t="s">
        <v>141</v>
      </c>
      <c r="AB60" s="384">
        <f t="shared" si="72"/>
        <v>0</v>
      </c>
      <c r="AC60" s="360"/>
      <c r="AD60" s="361" t="s">
        <v>142</v>
      </c>
      <c r="AE60" s="362"/>
      <c r="AF60" s="363">
        <f t="shared" si="73"/>
        <v>0</v>
      </c>
      <c r="AG60" s="380" t="s">
        <v>364</v>
      </c>
      <c r="AH60" s="543" t="s">
        <v>466</v>
      </c>
      <c r="AI60" s="381">
        <f t="shared" si="94"/>
        <v>0</v>
      </c>
      <c r="AJ60" s="391">
        <v>0</v>
      </c>
      <c r="AK60" s="359" t="s">
        <v>141</v>
      </c>
      <c r="AL60" s="384">
        <f t="shared" si="74"/>
        <v>0</v>
      </c>
      <c r="AM60" s="360"/>
      <c r="AN60" s="361" t="s">
        <v>142</v>
      </c>
      <c r="AO60" s="362"/>
      <c r="AP60" s="363">
        <f t="shared" si="75"/>
        <v>0</v>
      </c>
      <c r="AQ60" s="380" t="s">
        <v>364</v>
      </c>
      <c r="AR60" s="543" t="s">
        <v>466</v>
      </c>
      <c r="AS60" s="381">
        <f t="shared" si="95"/>
        <v>0</v>
      </c>
      <c r="AT60" s="391">
        <v>0</v>
      </c>
      <c r="AU60" s="359" t="s">
        <v>141</v>
      </c>
      <c r="AV60" s="384">
        <f t="shared" si="76"/>
        <v>0</v>
      </c>
      <c r="AW60" s="360"/>
      <c r="AX60" s="361" t="s">
        <v>142</v>
      </c>
      <c r="AY60" s="362"/>
      <c r="AZ60" s="363">
        <f t="shared" si="77"/>
        <v>0</v>
      </c>
      <c r="BA60" s="380" t="s">
        <v>364</v>
      </c>
      <c r="BB60" s="543" t="s">
        <v>466</v>
      </c>
      <c r="BC60" s="381">
        <f t="shared" si="96"/>
        <v>0</v>
      </c>
      <c r="BD60" s="391">
        <v>0</v>
      </c>
      <c r="BE60" s="359" t="s">
        <v>141</v>
      </c>
      <c r="BF60" s="384">
        <f t="shared" si="78"/>
        <v>0</v>
      </c>
      <c r="BG60" s="360"/>
      <c r="BH60" s="361" t="s">
        <v>142</v>
      </c>
      <c r="BI60" s="362"/>
      <c r="BJ60" s="363">
        <f t="shared" si="79"/>
        <v>0</v>
      </c>
      <c r="BK60" s="380" t="s">
        <v>364</v>
      </c>
      <c r="BL60" s="543" t="s">
        <v>466</v>
      </c>
      <c r="BM60" s="381">
        <f t="shared" si="97"/>
        <v>0</v>
      </c>
      <c r="BN60" s="391">
        <v>0</v>
      </c>
      <c r="BO60" s="359" t="s">
        <v>141</v>
      </c>
      <c r="BP60" s="384">
        <f t="shared" si="80"/>
        <v>0</v>
      </c>
      <c r="BQ60" s="360"/>
      <c r="BR60" s="361" t="s">
        <v>142</v>
      </c>
      <c r="BS60" s="362"/>
      <c r="BT60" s="363">
        <f t="shared" si="81"/>
        <v>0</v>
      </c>
      <c r="BU60" s="380" t="s">
        <v>364</v>
      </c>
      <c r="BV60" s="543" t="s">
        <v>466</v>
      </c>
      <c r="BW60" s="381">
        <f t="shared" si="98"/>
        <v>0</v>
      </c>
      <c r="BX60" s="391">
        <v>0</v>
      </c>
      <c r="BY60" s="359" t="s">
        <v>141</v>
      </c>
      <c r="BZ60" s="384">
        <f t="shared" si="82"/>
        <v>0</v>
      </c>
      <c r="CA60" s="360"/>
      <c r="CB60" s="361" t="s">
        <v>142</v>
      </c>
      <c r="CC60" s="362"/>
      <c r="CD60" s="363">
        <f t="shared" si="83"/>
        <v>0</v>
      </c>
      <c r="CE60" s="380" t="s">
        <v>364</v>
      </c>
      <c r="CF60" s="543" t="s">
        <v>466</v>
      </c>
      <c r="CG60" s="357">
        <f t="shared" si="99"/>
        <v>0</v>
      </c>
      <c r="CH60" s="391">
        <v>0</v>
      </c>
      <c r="CI60" s="359" t="s">
        <v>141</v>
      </c>
      <c r="CJ60" s="384">
        <f t="shared" si="84"/>
        <v>0</v>
      </c>
      <c r="CK60" s="360"/>
      <c r="CL60" s="361" t="s">
        <v>142</v>
      </c>
      <c r="CM60" s="362"/>
      <c r="CN60" s="363">
        <f t="shared" si="85"/>
        <v>0</v>
      </c>
      <c r="CO60" s="380" t="s">
        <v>364</v>
      </c>
      <c r="CP60" s="543" t="s">
        <v>466</v>
      </c>
      <c r="CQ60" s="357">
        <f t="shared" si="100"/>
        <v>0</v>
      </c>
      <c r="CR60" s="391">
        <v>0</v>
      </c>
      <c r="CS60" s="359" t="s">
        <v>141</v>
      </c>
      <c r="CT60" s="384">
        <f t="shared" si="86"/>
        <v>0</v>
      </c>
      <c r="CU60" s="360"/>
      <c r="CV60" s="361" t="s">
        <v>142</v>
      </c>
      <c r="CW60" s="362"/>
      <c r="CX60" s="363">
        <f t="shared" si="87"/>
        <v>0</v>
      </c>
      <c r="CY60" s="380" t="s">
        <v>364</v>
      </c>
      <c r="CZ60" s="543" t="s">
        <v>466</v>
      </c>
      <c r="DA60" s="357">
        <f t="shared" si="101"/>
        <v>0</v>
      </c>
      <c r="DB60" s="391">
        <v>0</v>
      </c>
      <c r="DC60" s="359" t="s">
        <v>141</v>
      </c>
      <c r="DD60" s="384">
        <f t="shared" si="88"/>
        <v>0</v>
      </c>
      <c r="DE60" s="360"/>
      <c r="DF60" s="361" t="s">
        <v>142</v>
      </c>
      <c r="DG60" s="362"/>
      <c r="DH60" s="363">
        <f t="shared" si="89"/>
        <v>0</v>
      </c>
      <c r="DI60" s="380" t="s">
        <v>364</v>
      </c>
      <c r="DJ60" s="543" t="s">
        <v>466</v>
      </c>
      <c r="DK60" s="357">
        <f t="shared" si="102"/>
        <v>0</v>
      </c>
      <c r="DL60" s="391">
        <v>0</v>
      </c>
      <c r="DM60" s="359" t="s">
        <v>141</v>
      </c>
      <c r="DN60" s="384">
        <f t="shared" si="90"/>
        <v>0</v>
      </c>
      <c r="DO60" s="360"/>
      <c r="DP60" s="361" t="s">
        <v>142</v>
      </c>
      <c r="DQ60" s="362"/>
      <c r="DR60" s="363">
        <f t="shared" si="91"/>
        <v>0</v>
      </c>
    </row>
    <row r="61" spans="1:122" x14ac:dyDescent="0.2">
      <c r="A61" s="722"/>
      <c r="B61" s="747"/>
      <c r="C61" s="614"/>
      <c r="M61" s="392" t="s">
        <v>364</v>
      </c>
      <c r="N61" s="544" t="s">
        <v>144</v>
      </c>
      <c r="O61" s="393">
        <f t="shared" si="92"/>
        <v>0</v>
      </c>
      <c r="P61" s="394">
        <v>0</v>
      </c>
      <c r="Q61" s="395" t="s">
        <v>141</v>
      </c>
      <c r="R61" s="396">
        <f t="shared" si="70"/>
        <v>0</v>
      </c>
      <c r="S61" s="397"/>
      <c r="T61" s="398" t="s">
        <v>142</v>
      </c>
      <c r="U61" s="399"/>
      <c r="V61" s="400">
        <f t="shared" si="71"/>
        <v>0</v>
      </c>
      <c r="W61" s="392" t="s">
        <v>364</v>
      </c>
      <c r="X61" s="544" t="s">
        <v>144</v>
      </c>
      <c r="Y61" s="393">
        <f t="shared" si="93"/>
        <v>0</v>
      </c>
      <c r="Z61" s="463">
        <v>0</v>
      </c>
      <c r="AA61" s="366" t="s">
        <v>141</v>
      </c>
      <c r="AB61" s="396">
        <f t="shared" si="72"/>
        <v>0</v>
      </c>
      <c r="AC61" s="367"/>
      <c r="AD61" s="368" t="s">
        <v>360</v>
      </c>
      <c r="AE61" s="369"/>
      <c r="AF61" s="370">
        <f t="shared" si="73"/>
        <v>0</v>
      </c>
      <c r="AG61" s="392" t="s">
        <v>364</v>
      </c>
      <c r="AH61" s="544" t="s">
        <v>144</v>
      </c>
      <c r="AI61" s="393">
        <f t="shared" si="94"/>
        <v>0</v>
      </c>
      <c r="AJ61" s="403">
        <v>0</v>
      </c>
      <c r="AK61" s="366" t="s">
        <v>141</v>
      </c>
      <c r="AL61" s="396">
        <f t="shared" si="74"/>
        <v>0</v>
      </c>
      <c r="AM61" s="367"/>
      <c r="AN61" s="368" t="s">
        <v>360</v>
      </c>
      <c r="AO61" s="369"/>
      <c r="AP61" s="370">
        <f t="shared" si="75"/>
        <v>0</v>
      </c>
      <c r="AQ61" s="392" t="s">
        <v>364</v>
      </c>
      <c r="AR61" s="544" t="s">
        <v>144</v>
      </c>
      <c r="AS61" s="393">
        <f t="shared" si="95"/>
        <v>0</v>
      </c>
      <c r="AT61" s="403">
        <v>0</v>
      </c>
      <c r="AU61" s="366" t="s">
        <v>141</v>
      </c>
      <c r="AV61" s="396">
        <f t="shared" si="76"/>
        <v>0</v>
      </c>
      <c r="AW61" s="367"/>
      <c r="AX61" s="368" t="s">
        <v>360</v>
      </c>
      <c r="AY61" s="369"/>
      <c r="AZ61" s="370">
        <f t="shared" si="77"/>
        <v>0</v>
      </c>
      <c r="BA61" s="392" t="s">
        <v>364</v>
      </c>
      <c r="BB61" s="544" t="s">
        <v>144</v>
      </c>
      <c r="BC61" s="393">
        <f t="shared" si="96"/>
        <v>0</v>
      </c>
      <c r="BD61" s="403">
        <v>0</v>
      </c>
      <c r="BE61" s="366" t="s">
        <v>141</v>
      </c>
      <c r="BF61" s="396">
        <f t="shared" si="78"/>
        <v>0</v>
      </c>
      <c r="BG61" s="367"/>
      <c r="BH61" s="368" t="s">
        <v>360</v>
      </c>
      <c r="BI61" s="369"/>
      <c r="BJ61" s="370">
        <f t="shared" si="79"/>
        <v>0</v>
      </c>
      <c r="BK61" s="392" t="s">
        <v>364</v>
      </c>
      <c r="BL61" s="544" t="s">
        <v>144</v>
      </c>
      <c r="BM61" s="393">
        <f t="shared" si="97"/>
        <v>0</v>
      </c>
      <c r="BN61" s="403">
        <v>0</v>
      </c>
      <c r="BO61" s="366" t="s">
        <v>141</v>
      </c>
      <c r="BP61" s="396">
        <f t="shared" si="80"/>
        <v>0</v>
      </c>
      <c r="BQ61" s="367"/>
      <c r="BR61" s="368" t="s">
        <v>142</v>
      </c>
      <c r="BS61" s="369"/>
      <c r="BT61" s="370">
        <f t="shared" si="81"/>
        <v>0</v>
      </c>
      <c r="BU61" s="392" t="s">
        <v>364</v>
      </c>
      <c r="BV61" s="544" t="s">
        <v>144</v>
      </c>
      <c r="BW61" s="393">
        <f t="shared" si="98"/>
        <v>0</v>
      </c>
      <c r="BX61" s="403">
        <v>0</v>
      </c>
      <c r="BY61" s="366" t="s">
        <v>141</v>
      </c>
      <c r="BZ61" s="396">
        <f t="shared" si="82"/>
        <v>0</v>
      </c>
      <c r="CA61" s="367"/>
      <c r="CB61" s="368" t="s">
        <v>142</v>
      </c>
      <c r="CC61" s="369"/>
      <c r="CD61" s="370">
        <f t="shared" si="83"/>
        <v>0</v>
      </c>
      <c r="CE61" s="392" t="s">
        <v>364</v>
      </c>
      <c r="CF61" s="559" t="s">
        <v>144</v>
      </c>
      <c r="CG61" s="78">
        <f t="shared" si="99"/>
        <v>0</v>
      </c>
      <c r="CH61" s="402">
        <v>1</v>
      </c>
      <c r="CI61" s="80" t="s">
        <v>141</v>
      </c>
      <c r="CJ61" s="85">
        <f t="shared" si="84"/>
        <v>0</v>
      </c>
      <c r="CK61" s="81">
        <v>0.27083333333333331</v>
      </c>
      <c r="CL61" s="82" t="s">
        <v>142</v>
      </c>
      <c r="CM61" s="83">
        <v>0.72916666666666663</v>
      </c>
      <c r="CN61" s="84">
        <f t="shared" si="85"/>
        <v>0.45833333333333331</v>
      </c>
      <c r="CO61" s="392" t="s">
        <v>364</v>
      </c>
      <c r="CP61" s="559" t="s">
        <v>144</v>
      </c>
      <c r="CQ61" s="78">
        <f t="shared" si="100"/>
        <v>0</v>
      </c>
      <c r="CR61" s="402">
        <v>1</v>
      </c>
      <c r="CS61" s="80" t="s">
        <v>141</v>
      </c>
      <c r="CT61" s="85">
        <f t="shared" si="86"/>
        <v>0</v>
      </c>
      <c r="CU61" s="81">
        <v>0.3125</v>
      </c>
      <c r="CV61" s="82" t="s">
        <v>142</v>
      </c>
      <c r="CW61" s="83">
        <v>0.75</v>
      </c>
      <c r="CX61" s="84">
        <f t="shared" si="87"/>
        <v>0.4375</v>
      </c>
      <c r="CY61" s="392" t="s">
        <v>364</v>
      </c>
      <c r="CZ61" s="544" t="s">
        <v>144</v>
      </c>
      <c r="DA61" s="364">
        <f t="shared" si="101"/>
        <v>0</v>
      </c>
      <c r="DB61" s="403">
        <v>0</v>
      </c>
      <c r="DC61" s="366" t="s">
        <v>141</v>
      </c>
      <c r="DD61" s="396">
        <f t="shared" si="88"/>
        <v>0</v>
      </c>
      <c r="DE61" s="367"/>
      <c r="DF61" s="368" t="s">
        <v>142</v>
      </c>
      <c r="DG61" s="369"/>
      <c r="DH61" s="370">
        <f t="shared" si="89"/>
        <v>0</v>
      </c>
      <c r="DI61" s="392" t="s">
        <v>364</v>
      </c>
      <c r="DJ61" s="544" t="s">
        <v>144</v>
      </c>
      <c r="DK61" s="364">
        <f t="shared" si="102"/>
        <v>0</v>
      </c>
      <c r="DL61" s="403">
        <v>0</v>
      </c>
      <c r="DM61" s="366" t="s">
        <v>141</v>
      </c>
      <c r="DN61" s="396">
        <f t="shared" si="90"/>
        <v>0</v>
      </c>
      <c r="DO61" s="367"/>
      <c r="DP61" s="368" t="s">
        <v>142</v>
      </c>
      <c r="DQ61" s="369"/>
      <c r="DR61" s="370">
        <f t="shared" si="91"/>
        <v>0</v>
      </c>
    </row>
    <row r="62" spans="1:122" x14ac:dyDescent="0.2">
      <c r="A62" s="722"/>
      <c r="B62" s="747"/>
      <c r="C62" s="614"/>
      <c r="M62" s="404" t="s">
        <v>364</v>
      </c>
      <c r="N62" s="545" t="s">
        <v>145</v>
      </c>
      <c r="O62" s="407">
        <f t="shared" si="92"/>
        <v>0</v>
      </c>
      <c r="P62" s="374">
        <v>0</v>
      </c>
      <c r="Q62" s="375" t="s">
        <v>141</v>
      </c>
      <c r="R62" s="373">
        <f t="shared" si="70"/>
        <v>0</v>
      </c>
      <c r="S62" s="376"/>
      <c r="T62" s="377" t="s">
        <v>142</v>
      </c>
      <c r="U62" s="378"/>
      <c r="V62" s="379">
        <f t="shared" si="71"/>
        <v>0</v>
      </c>
      <c r="W62" s="404" t="s">
        <v>364</v>
      </c>
      <c r="X62" s="545" t="s">
        <v>145</v>
      </c>
      <c r="Y62" s="407">
        <f t="shared" si="93"/>
        <v>0</v>
      </c>
      <c r="Z62" s="464">
        <v>0</v>
      </c>
      <c r="AA62" s="375" t="s">
        <v>141</v>
      </c>
      <c r="AB62" s="373">
        <f t="shared" si="72"/>
        <v>0</v>
      </c>
      <c r="AC62" s="376"/>
      <c r="AD62" s="377" t="s">
        <v>360</v>
      </c>
      <c r="AE62" s="378"/>
      <c r="AF62" s="379">
        <f t="shared" si="73"/>
        <v>0</v>
      </c>
      <c r="AG62" s="404" t="s">
        <v>364</v>
      </c>
      <c r="AH62" s="545" t="s">
        <v>145</v>
      </c>
      <c r="AI62" s="407">
        <f t="shared" si="94"/>
        <v>0</v>
      </c>
      <c r="AJ62" s="410">
        <v>0</v>
      </c>
      <c r="AK62" s="375" t="s">
        <v>141</v>
      </c>
      <c r="AL62" s="373">
        <f t="shared" si="74"/>
        <v>0</v>
      </c>
      <c r="AM62" s="376"/>
      <c r="AN62" s="377" t="s">
        <v>360</v>
      </c>
      <c r="AO62" s="378"/>
      <c r="AP62" s="379">
        <f t="shared" si="75"/>
        <v>0</v>
      </c>
      <c r="AQ62" s="404" t="s">
        <v>364</v>
      </c>
      <c r="AR62" s="545" t="s">
        <v>145</v>
      </c>
      <c r="AS62" s="407">
        <f t="shared" si="95"/>
        <v>0</v>
      </c>
      <c r="AT62" s="410">
        <v>0</v>
      </c>
      <c r="AU62" s="375" t="s">
        <v>141</v>
      </c>
      <c r="AV62" s="373">
        <f t="shared" si="76"/>
        <v>0</v>
      </c>
      <c r="AW62" s="376"/>
      <c r="AX62" s="377" t="s">
        <v>360</v>
      </c>
      <c r="AY62" s="378"/>
      <c r="AZ62" s="379">
        <f t="shared" si="77"/>
        <v>0</v>
      </c>
      <c r="BA62" s="404" t="s">
        <v>364</v>
      </c>
      <c r="BB62" s="545" t="s">
        <v>145</v>
      </c>
      <c r="BC62" s="407">
        <f t="shared" si="96"/>
        <v>0</v>
      </c>
      <c r="BD62" s="410">
        <v>0</v>
      </c>
      <c r="BE62" s="375" t="s">
        <v>141</v>
      </c>
      <c r="BF62" s="373">
        <f t="shared" si="78"/>
        <v>0</v>
      </c>
      <c r="BG62" s="376"/>
      <c r="BH62" s="377" t="s">
        <v>360</v>
      </c>
      <c r="BI62" s="378"/>
      <c r="BJ62" s="379">
        <f t="shared" si="79"/>
        <v>0</v>
      </c>
      <c r="BK62" s="404" t="s">
        <v>364</v>
      </c>
      <c r="BL62" s="545" t="s">
        <v>145</v>
      </c>
      <c r="BM62" s="407">
        <f t="shared" si="97"/>
        <v>0</v>
      </c>
      <c r="BN62" s="410">
        <v>0</v>
      </c>
      <c r="BO62" s="375" t="s">
        <v>141</v>
      </c>
      <c r="BP62" s="373">
        <f t="shared" si="80"/>
        <v>0</v>
      </c>
      <c r="BQ62" s="376"/>
      <c r="BR62" s="377" t="s">
        <v>142</v>
      </c>
      <c r="BS62" s="378"/>
      <c r="BT62" s="379">
        <f t="shared" si="81"/>
        <v>0</v>
      </c>
      <c r="BU62" s="404" t="s">
        <v>364</v>
      </c>
      <c r="BV62" s="545" t="s">
        <v>145</v>
      </c>
      <c r="BW62" s="407">
        <f t="shared" si="98"/>
        <v>0</v>
      </c>
      <c r="BX62" s="410">
        <v>0</v>
      </c>
      <c r="BY62" s="375" t="s">
        <v>141</v>
      </c>
      <c r="BZ62" s="373">
        <f t="shared" si="82"/>
        <v>0</v>
      </c>
      <c r="CA62" s="376"/>
      <c r="CB62" s="377" t="s">
        <v>142</v>
      </c>
      <c r="CC62" s="378"/>
      <c r="CD62" s="379">
        <f t="shared" si="83"/>
        <v>0</v>
      </c>
      <c r="CE62" s="404" t="s">
        <v>364</v>
      </c>
      <c r="CF62" s="562" t="s">
        <v>145</v>
      </c>
      <c r="CG62" s="98">
        <f t="shared" si="99"/>
        <v>0</v>
      </c>
      <c r="CH62" s="409">
        <v>1</v>
      </c>
      <c r="CI62" s="99" t="s">
        <v>141</v>
      </c>
      <c r="CJ62" s="98">
        <f t="shared" si="84"/>
        <v>0</v>
      </c>
      <c r="CK62" s="100">
        <v>0.27083333333333331</v>
      </c>
      <c r="CL62" s="101" t="s">
        <v>142</v>
      </c>
      <c r="CM62" s="102">
        <v>0.72916666666666663</v>
      </c>
      <c r="CN62" s="103">
        <f t="shared" si="85"/>
        <v>0.45833333333333331</v>
      </c>
      <c r="CO62" s="404" t="s">
        <v>364</v>
      </c>
      <c r="CP62" s="562" t="s">
        <v>145</v>
      </c>
      <c r="CQ62" s="98">
        <f t="shared" si="100"/>
        <v>0</v>
      </c>
      <c r="CR62" s="409">
        <v>1</v>
      </c>
      <c r="CS62" s="99" t="s">
        <v>141</v>
      </c>
      <c r="CT62" s="98">
        <f t="shared" si="86"/>
        <v>0</v>
      </c>
      <c r="CU62" s="100">
        <v>0.3125</v>
      </c>
      <c r="CV62" s="101" t="s">
        <v>142</v>
      </c>
      <c r="CW62" s="102">
        <v>0.75</v>
      </c>
      <c r="CX62" s="103">
        <f t="shared" si="87"/>
        <v>0.4375</v>
      </c>
      <c r="CY62" s="404" t="s">
        <v>364</v>
      </c>
      <c r="CZ62" s="545" t="s">
        <v>145</v>
      </c>
      <c r="DA62" s="373">
        <f t="shared" si="101"/>
        <v>0</v>
      </c>
      <c r="DB62" s="410">
        <v>0</v>
      </c>
      <c r="DC62" s="375" t="s">
        <v>141</v>
      </c>
      <c r="DD62" s="373">
        <f t="shared" si="88"/>
        <v>0</v>
      </c>
      <c r="DE62" s="376"/>
      <c r="DF62" s="377" t="s">
        <v>142</v>
      </c>
      <c r="DG62" s="378"/>
      <c r="DH62" s="379">
        <f t="shared" si="89"/>
        <v>0</v>
      </c>
      <c r="DI62" s="404" t="s">
        <v>364</v>
      </c>
      <c r="DJ62" s="545" t="s">
        <v>145</v>
      </c>
      <c r="DK62" s="373">
        <f t="shared" si="102"/>
        <v>0</v>
      </c>
      <c r="DL62" s="410">
        <v>0</v>
      </c>
      <c r="DM62" s="375" t="s">
        <v>141</v>
      </c>
      <c r="DN62" s="373">
        <f t="shared" si="90"/>
        <v>0</v>
      </c>
      <c r="DO62" s="376"/>
      <c r="DP62" s="377" t="s">
        <v>142</v>
      </c>
      <c r="DQ62" s="378"/>
      <c r="DR62" s="379">
        <f t="shared" si="91"/>
        <v>0</v>
      </c>
    </row>
    <row r="63" spans="1:122" x14ac:dyDescent="0.2">
      <c r="A63" s="722"/>
      <c r="B63" s="747"/>
      <c r="C63" s="614"/>
      <c r="M63" s="380" t="s">
        <v>365</v>
      </c>
      <c r="N63" s="543" t="s">
        <v>466</v>
      </c>
      <c r="O63" s="381">
        <f t="shared" si="92"/>
        <v>0</v>
      </c>
      <c r="P63" s="382">
        <v>0</v>
      </c>
      <c r="Q63" s="383" t="s">
        <v>141</v>
      </c>
      <c r="R63" s="384">
        <f t="shared" si="70"/>
        <v>0</v>
      </c>
      <c r="S63" s="385"/>
      <c r="T63" s="386" t="s">
        <v>142</v>
      </c>
      <c r="U63" s="387"/>
      <c r="V63" s="388">
        <f t="shared" si="71"/>
        <v>0</v>
      </c>
      <c r="W63" s="380" t="s">
        <v>365</v>
      </c>
      <c r="X63" s="543" t="s">
        <v>466</v>
      </c>
      <c r="Y63" s="381">
        <f t="shared" si="93"/>
        <v>0</v>
      </c>
      <c r="Z63" s="462">
        <v>0</v>
      </c>
      <c r="AA63" s="359" t="s">
        <v>141</v>
      </c>
      <c r="AB63" s="384">
        <f t="shared" si="72"/>
        <v>0</v>
      </c>
      <c r="AC63" s="360"/>
      <c r="AD63" s="361" t="s">
        <v>142</v>
      </c>
      <c r="AE63" s="362"/>
      <c r="AF63" s="363">
        <f t="shared" si="73"/>
        <v>0</v>
      </c>
      <c r="AG63" s="380" t="s">
        <v>365</v>
      </c>
      <c r="AH63" s="543" t="s">
        <v>466</v>
      </c>
      <c r="AI63" s="381">
        <f t="shared" si="94"/>
        <v>0</v>
      </c>
      <c r="AJ63" s="391">
        <v>0</v>
      </c>
      <c r="AK63" s="359" t="s">
        <v>141</v>
      </c>
      <c r="AL63" s="384">
        <f t="shared" si="74"/>
        <v>0</v>
      </c>
      <c r="AM63" s="360"/>
      <c r="AN63" s="361" t="s">
        <v>142</v>
      </c>
      <c r="AO63" s="362"/>
      <c r="AP63" s="363">
        <f t="shared" si="75"/>
        <v>0</v>
      </c>
      <c r="AQ63" s="380" t="s">
        <v>365</v>
      </c>
      <c r="AR63" s="543" t="s">
        <v>466</v>
      </c>
      <c r="AS63" s="381">
        <f t="shared" si="95"/>
        <v>0</v>
      </c>
      <c r="AT63" s="391">
        <v>0</v>
      </c>
      <c r="AU63" s="359" t="s">
        <v>141</v>
      </c>
      <c r="AV63" s="384">
        <f t="shared" si="76"/>
        <v>0</v>
      </c>
      <c r="AW63" s="360"/>
      <c r="AX63" s="361" t="s">
        <v>142</v>
      </c>
      <c r="AY63" s="362"/>
      <c r="AZ63" s="363">
        <f t="shared" si="77"/>
        <v>0</v>
      </c>
      <c r="BA63" s="380" t="s">
        <v>365</v>
      </c>
      <c r="BB63" s="543" t="s">
        <v>466</v>
      </c>
      <c r="BC63" s="381">
        <f t="shared" si="96"/>
        <v>0</v>
      </c>
      <c r="BD63" s="391">
        <v>0</v>
      </c>
      <c r="BE63" s="359" t="s">
        <v>141</v>
      </c>
      <c r="BF63" s="384">
        <f t="shared" si="78"/>
        <v>0</v>
      </c>
      <c r="BG63" s="360"/>
      <c r="BH63" s="361" t="s">
        <v>142</v>
      </c>
      <c r="BI63" s="362"/>
      <c r="BJ63" s="363">
        <f t="shared" si="79"/>
        <v>0</v>
      </c>
      <c r="BK63" s="380" t="s">
        <v>365</v>
      </c>
      <c r="BL63" s="543" t="s">
        <v>466</v>
      </c>
      <c r="BM63" s="381">
        <f t="shared" si="97"/>
        <v>0</v>
      </c>
      <c r="BN63" s="391">
        <v>0</v>
      </c>
      <c r="BO63" s="359" t="s">
        <v>141</v>
      </c>
      <c r="BP63" s="384">
        <f t="shared" si="80"/>
        <v>0</v>
      </c>
      <c r="BQ63" s="360"/>
      <c r="BR63" s="361" t="s">
        <v>142</v>
      </c>
      <c r="BS63" s="362"/>
      <c r="BT63" s="363">
        <f t="shared" si="81"/>
        <v>0</v>
      </c>
      <c r="BU63" s="380" t="s">
        <v>365</v>
      </c>
      <c r="BV63" s="543" t="s">
        <v>466</v>
      </c>
      <c r="BW63" s="381">
        <f t="shared" si="98"/>
        <v>0</v>
      </c>
      <c r="BX63" s="391">
        <v>0</v>
      </c>
      <c r="BY63" s="359" t="s">
        <v>141</v>
      </c>
      <c r="BZ63" s="384">
        <f t="shared" si="82"/>
        <v>0</v>
      </c>
      <c r="CA63" s="360"/>
      <c r="CB63" s="361" t="s">
        <v>142</v>
      </c>
      <c r="CC63" s="362"/>
      <c r="CD63" s="363">
        <f t="shared" si="83"/>
        <v>0</v>
      </c>
      <c r="CE63" s="380" t="s">
        <v>365</v>
      </c>
      <c r="CF63" s="543" t="s">
        <v>466</v>
      </c>
      <c r="CG63" s="357">
        <f t="shared" si="99"/>
        <v>0</v>
      </c>
      <c r="CH63" s="391">
        <v>0</v>
      </c>
      <c r="CI63" s="359" t="s">
        <v>141</v>
      </c>
      <c r="CJ63" s="384">
        <f t="shared" si="84"/>
        <v>0</v>
      </c>
      <c r="CK63" s="360"/>
      <c r="CL63" s="361" t="s">
        <v>142</v>
      </c>
      <c r="CM63" s="362"/>
      <c r="CN63" s="363">
        <f t="shared" si="85"/>
        <v>0</v>
      </c>
      <c r="CO63" s="380" t="s">
        <v>365</v>
      </c>
      <c r="CP63" s="543" t="s">
        <v>466</v>
      </c>
      <c r="CQ63" s="357">
        <f t="shared" si="100"/>
        <v>0</v>
      </c>
      <c r="CR63" s="391">
        <v>0</v>
      </c>
      <c r="CS63" s="359" t="s">
        <v>141</v>
      </c>
      <c r="CT63" s="384">
        <f t="shared" si="86"/>
        <v>0</v>
      </c>
      <c r="CU63" s="360"/>
      <c r="CV63" s="361" t="s">
        <v>142</v>
      </c>
      <c r="CW63" s="362"/>
      <c r="CX63" s="363">
        <f t="shared" si="87"/>
        <v>0</v>
      </c>
      <c r="CY63" s="380" t="s">
        <v>365</v>
      </c>
      <c r="CZ63" s="543" t="s">
        <v>466</v>
      </c>
      <c r="DA63" s="357">
        <f t="shared" si="101"/>
        <v>0</v>
      </c>
      <c r="DB63" s="391">
        <v>0</v>
      </c>
      <c r="DC63" s="359" t="s">
        <v>141</v>
      </c>
      <c r="DD63" s="384">
        <f t="shared" si="88"/>
        <v>0</v>
      </c>
      <c r="DE63" s="360"/>
      <c r="DF63" s="361" t="s">
        <v>142</v>
      </c>
      <c r="DG63" s="362"/>
      <c r="DH63" s="363">
        <f t="shared" si="89"/>
        <v>0</v>
      </c>
      <c r="DI63" s="380" t="s">
        <v>365</v>
      </c>
      <c r="DJ63" s="543" t="s">
        <v>466</v>
      </c>
      <c r="DK63" s="357">
        <f t="shared" si="102"/>
        <v>0</v>
      </c>
      <c r="DL63" s="391">
        <v>0</v>
      </c>
      <c r="DM63" s="359" t="s">
        <v>141</v>
      </c>
      <c r="DN63" s="384">
        <f t="shared" si="90"/>
        <v>0</v>
      </c>
      <c r="DO63" s="360"/>
      <c r="DP63" s="361" t="s">
        <v>142</v>
      </c>
      <c r="DQ63" s="362"/>
      <c r="DR63" s="363">
        <f t="shared" si="91"/>
        <v>0</v>
      </c>
    </row>
    <row r="64" spans="1:122" x14ac:dyDescent="0.2">
      <c r="A64" s="722"/>
      <c r="B64" s="747"/>
      <c r="C64" s="614"/>
      <c r="M64" s="392" t="s">
        <v>365</v>
      </c>
      <c r="N64" s="544" t="s">
        <v>144</v>
      </c>
      <c r="O64" s="393">
        <f t="shared" si="92"/>
        <v>0</v>
      </c>
      <c r="P64" s="394">
        <v>0</v>
      </c>
      <c r="Q64" s="395" t="s">
        <v>141</v>
      </c>
      <c r="R64" s="396">
        <f t="shared" si="70"/>
        <v>0</v>
      </c>
      <c r="S64" s="397"/>
      <c r="T64" s="398" t="s">
        <v>142</v>
      </c>
      <c r="U64" s="399"/>
      <c r="V64" s="400">
        <f t="shared" si="71"/>
        <v>0</v>
      </c>
      <c r="W64" s="392" t="s">
        <v>365</v>
      </c>
      <c r="X64" s="544" t="s">
        <v>144</v>
      </c>
      <c r="Y64" s="393">
        <f t="shared" si="93"/>
        <v>0</v>
      </c>
      <c r="Z64" s="463">
        <v>0</v>
      </c>
      <c r="AA64" s="366" t="s">
        <v>141</v>
      </c>
      <c r="AB64" s="396">
        <f t="shared" si="72"/>
        <v>0</v>
      </c>
      <c r="AC64" s="367"/>
      <c r="AD64" s="368" t="s">
        <v>360</v>
      </c>
      <c r="AE64" s="369"/>
      <c r="AF64" s="370">
        <f t="shared" si="73"/>
        <v>0</v>
      </c>
      <c r="AG64" s="392" t="s">
        <v>365</v>
      </c>
      <c r="AH64" s="544" t="s">
        <v>144</v>
      </c>
      <c r="AI64" s="393">
        <f t="shared" si="94"/>
        <v>0</v>
      </c>
      <c r="AJ64" s="403">
        <v>0</v>
      </c>
      <c r="AK64" s="366" t="s">
        <v>141</v>
      </c>
      <c r="AL64" s="396">
        <f t="shared" si="74"/>
        <v>0</v>
      </c>
      <c r="AM64" s="367"/>
      <c r="AN64" s="368" t="s">
        <v>360</v>
      </c>
      <c r="AO64" s="369"/>
      <c r="AP64" s="370">
        <f t="shared" si="75"/>
        <v>0</v>
      </c>
      <c r="AQ64" s="392" t="s">
        <v>365</v>
      </c>
      <c r="AR64" s="544" t="s">
        <v>144</v>
      </c>
      <c r="AS64" s="393">
        <f t="shared" si="95"/>
        <v>0</v>
      </c>
      <c r="AT64" s="403">
        <v>0</v>
      </c>
      <c r="AU64" s="366" t="s">
        <v>141</v>
      </c>
      <c r="AV64" s="396">
        <f t="shared" si="76"/>
        <v>0</v>
      </c>
      <c r="AW64" s="367"/>
      <c r="AX64" s="368" t="s">
        <v>360</v>
      </c>
      <c r="AY64" s="369"/>
      <c r="AZ64" s="370">
        <f t="shared" si="77"/>
        <v>0</v>
      </c>
      <c r="BA64" s="392" t="s">
        <v>365</v>
      </c>
      <c r="BB64" s="544" t="s">
        <v>144</v>
      </c>
      <c r="BC64" s="393">
        <f t="shared" si="96"/>
        <v>0</v>
      </c>
      <c r="BD64" s="403">
        <v>0</v>
      </c>
      <c r="BE64" s="366" t="s">
        <v>141</v>
      </c>
      <c r="BF64" s="396">
        <f t="shared" si="78"/>
        <v>0</v>
      </c>
      <c r="BG64" s="367"/>
      <c r="BH64" s="368" t="s">
        <v>360</v>
      </c>
      <c r="BI64" s="369"/>
      <c r="BJ64" s="370">
        <f t="shared" si="79"/>
        <v>0</v>
      </c>
      <c r="BK64" s="392" t="s">
        <v>365</v>
      </c>
      <c r="BL64" s="544" t="s">
        <v>144</v>
      </c>
      <c r="BM64" s="393">
        <f t="shared" si="97"/>
        <v>0</v>
      </c>
      <c r="BN64" s="403">
        <v>0</v>
      </c>
      <c r="BO64" s="366" t="s">
        <v>141</v>
      </c>
      <c r="BP64" s="396">
        <f t="shared" si="80"/>
        <v>0</v>
      </c>
      <c r="BQ64" s="367"/>
      <c r="BR64" s="368" t="s">
        <v>142</v>
      </c>
      <c r="BS64" s="369"/>
      <c r="BT64" s="370">
        <f t="shared" si="81"/>
        <v>0</v>
      </c>
      <c r="BU64" s="392" t="s">
        <v>365</v>
      </c>
      <c r="BV64" s="544" t="s">
        <v>144</v>
      </c>
      <c r="BW64" s="393">
        <f t="shared" si="98"/>
        <v>0</v>
      </c>
      <c r="BX64" s="403">
        <v>0</v>
      </c>
      <c r="BY64" s="366" t="s">
        <v>141</v>
      </c>
      <c r="BZ64" s="396">
        <f t="shared" si="82"/>
        <v>0</v>
      </c>
      <c r="CA64" s="367"/>
      <c r="CB64" s="368" t="s">
        <v>142</v>
      </c>
      <c r="CC64" s="369"/>
      <c r="CD64" s="370">
        <f t="shared" si="83"/>
        <v>0</v>
      </c>
      <c r="CE64" s="392" t="s">
        <v>365</v>
      </c>
      <c r="CF64" s="544" t="s">
        <v>144</v>
      </c>
      <c r="CG64" s="364">
        <f t="shared" si="99"/>
        <v>0</v>
      </c>
      <c r="CH64" s="403">
        <v>0</v>
      </c>
      <c r="CI64" s="366" t="s">
        <v>141</v>
      </c>
      <c r="CJ64" s="396">
        <f t="shared" si="84"/>
        <v>0</v>
      </c>
      <c r="CK64" s="367"/>
      <c r="CL64" s="368" t="s">
        <v>142</v>
      </c>
      <c r="CM64" s="369"/>
      <c r="CN64" s="370">
        <f t="shared" si="85"/>
        <v>0</v>
      </c>
      <c r="CO64" s="392" t="s">
        <v>365</v>
      </c>
      <c r="CP64" s="544" t="s">
        <v>144</v>
      </c>
      <c r="CQ64" s="364">
        <f t="shared" si="100"/>
        <v>0</v>
      </c>
      <c r="CR64" s="403">
        <v>0</v>
      </c>
      <c r="CS64" s="366" t="s">
        <v>141</v>
      </c>
      <c r="CT64" s="396">
        <f t="shared" si="86"/>
        <v>0</v>
      </c>
      <c r="CU64" s="367"/>
      <c r="CV64" s="368" t="s">
        <v>142</v>
      </c>
      <c r="CW64" s="369"/>
      <c r="CX64" s="370">
        <f t="shared" si="87"/>
        <v>0</v>
      </c>
      <c r="CY64" s="392" t="s">
        <v>365</v>
      </c>
      <c r="CZ64" s="544" t="s">
        <v>144</v>
      </c>
      <c r="DA64" s="364">
        <f t="shared" si="101"/>
        <v>0</v>
      </c>
      <c r="DB64" s="403">
        <v>0</v>
      </c>
      <c r="DC64" s="366" t="s">
        <v>141</v>
      </c>
      <c r="DD64" s="396">
        <f t="shared" si="88"/>
        <v>0</v>
      </c>
      <c r="DE64" s="367"/>
      <c r="DF64" s="368" t="s">
        <v>142</v>
      </c>
      <c r="DG64" s="369"/>
      <c r="DH64" s="370">
        <f t="shared" si="89"/>
        <v>0</v>
      </c>
      <c r="DI64" s="392" t="s">
        <v>365</v>
      </c>
      <c r="DJ64" s="544" t="s">
        <v>144</v>
      </c>
      <c r="DK64" s="364">
        <f t="shared" si="102"/>
        <v>0</v>
      </c>
      <c r="DL64" s="403">
        <v>0</v>
      </c>
      <c r="DM64" s="366" t="s">
        <v>141</v>
      </c>
      <c r="DN64" s="396">
        <f t="shared" si="90"/>
        <v>0</v>
      </c>
      <c r="DO64" s="367"/>
      <c r="DP64" s="368" t="s">
        <v>142</v>
      </c>
      <c r="DQ64" s="369"/>
      <c r="DR64" s="370">
        <f t="shared" si="91"/>
        <v>0</v>
      </c>
    </row>
    <row r="65" spans="1:122" x14ac:dyDescent="0.2">
      <c r="A65" s="722"/>
      <c r="B65" s="747"/>
      <c r="C65" s="615"/>
      <c r="M65" s="404" t="s">
        <v>365</v>
      </c>
      <c r="N65" s="545" t="s">
        <v>145</v>
      </c>
      <c r="O65" s="407">
        <f t="shared" si="92"/>
        <v>0</v>
      </c>
      <c r="P65" s="374">
        <v>0</v>
      </c>
      <c r="Q65" s="375" t="s">
        <v>141</v>
      </c>
      <c r="R65" s="373">
        <f t="shared" si="70"/>
        <v>0</v>
      </c>
      <c r="S65" s="376"/>
      <c r="T65" s="377" t="s">
        <v>142</v>
      </c>
      <c r="U65" s="378"/>
      <c r="V65" s="379">
        <f t="shared" si="71"/>
        <v>0</v>
      </c>
      <c r="W65" s="404" t="s">
        <v>365</v>
      </c>
      <c r="X65" s="545" t="s">
        <v>145</v>
      </c>
      <c r="Y65" s="407">
        <f t="shared" si="93"/>
        <v>0</v>
      </c>
      <c r="Z65" s="464">
        <v>0</v>
      </c>
      <c r="AA65" s="375" t="s">
        <v>141</v>
      </c>
      <c r="AB65" s="373">
        <f t="shared" si="72"/>
        <v>0</v>
      </c>
      <c r="AC65" s="376"/>
      <c r="AD65" s="377" t="s">
        <v>360</v>
      </c>
      <c r="AE65" s="378"/>
      <c r="AF65" s="379">
        <f t="shared" si="73"/>
        <v>0</v>
      </c>
      <c r="AG65" s="404" t="s">
        <v>365</v>
      </c>
      <c r="AH65" s="545" t="s">
        <v>145</v>
      </c>
      <c r="AI65" s="407">
        <f t="shared" si="94"/>
        <v>0</v>
      </c>
      <c r="AJ65" s="410">
        <v>0</v>
      </c>
      <c r="AK65" s="375" t="s">
        <v>141</v>
      </c>
      <c r="AL65" s="373">
        <f t="shared" si="74"/>
        <v>0</v>
      </c>
      <c r="AM65" s="376"/>
      <c r="AN65" s="377" t="s">
        <v>360</v>
      </c>
      <c r="AO65" s="378"/>
      <c r="AP65" s="379">
        <f t="shared" si="75"/>
        <v>0</v>
      </c>
      <c r="AQ65" s="404" t="s">
        <v>365</v>
      </c>
      <c r="AR65" s="545" t="s">
        <v>145</v>
      </c>
      <c r="AS65" s="407">
        <f t="shared" si="95"/>
        <v>0</v>
      </c>
      <c r="AT65" s="410">
        <v>0</v>
      </c>
      <c r="AU65" s="375" t="s">
        <v>141</v>
      </c>
      <c r="AV65" s="373">
        <f t="shared" si="76"/>
        <v>0</v>
      </c>
      <c r="AW65" s="376"/>
      <c r="AX65" s="377" t="s">
        <v>360</v>
      </c>
      <c r="AY65" s="378"/>
      <c r="AZ65" s="379">
        <f t="shared" si="77"/>
        <v>0</v>
      </c>
      <c r="BA65" s="404" t="s">
        <v>365</v>
      </c>
      <c r="BB65" s="545" t="s">
        <v>145</v>
      </c>
      <c r="BC65" s="407">
        <f t="shared" si="96"/>
        <v>0</v>
      </c>
      <c r="BD65" s="410">
        <v>0</v>
      </c>
      <c r="BE65" s="375" t="s">
        <v>141</v>
      </c>
      <c r="BF65" s="373">
        <f t="shared" si="78"/>
        <v>0</v>
      </c>
      <c r="BG65" s="376"/>
      <c r="BH65" s="377" t="s">
        <v>360</v>
      </c>
      <c r="BI65" s="378"/>
      <c r="BJ65" s="379">
        <f t="shared" si="79"/>
        <v>0</v>
      </c>
      <c r="BK65" s="404" t="s">
        <v>365</v>
      </c>
      <c r="BL65" s="545" t="s">
        <v>145</v>
      </c>
      <c r="BM65" s="407">
        <f t="shared" si="97"/>
        <v>0</v>
      </c>
      <c r="BN65" s="410">
        <v>0</v>
      </c>
      <c r="BO65" s="375" t="s">
        <v>141</v>
      </c>
      <c r="BP65" s="373">
        <f t="shared" si="80"/>
        <v>0</v>
      </c>
      <c r="BQ65" s="376"/>
      <c r="BR65" s="377" t="s">
        <v>142</v>
      </c>
      <c r="BS65" s="378"/>
      <c r="BT65" s="379">
        <f t="shared" si="81"/>
        <v>0</v>
      </c>
      <c r="BU65" s="404" t="s">
        <v>365</v>
      </c>
      <c r="BV65" s="545" t="s">
        <v>145</v>
      </c>
      <c r="BW65" s="407">
        <f t="shared" si="98"/>
        <v>0</v>
      </c>
      <c r="BX65" s="410">
        <v>0</v>
      </c>
      <c r="BY65" s="375" t="s">
        <v>141</v>
      </c>
      <c r="BZ65" s="373">
        <f t="shared" si="82"/>
        <v>0</v>
      </c>
      <c r="CA65" s="376"/>
      <c r="CB65" s="377" t="s">
        <v>142</v>
      </c>
      <c r="CC65" s="378"/>
      <c r="CD65" s="379">
        <f t="shared" si="83"/>
        <v>0</v>
      </c>
      <c r="CE65" s="404" t="s">
        <v>365</v>
      </c>
      <c r="CF65" s="545" t="s">
        <v>145</v>
      </c>
      <c r="CG65" s="373">
        <f t="shared" si="99"/>
        <v>0</v>
      </c>
      <c r="CH65" s="410">
        <v>0</v>
      </c>
      <c r="CI65" s="375" t="s">
        <v>141</v>
      </c>
      <c r="CJ65" s="373">
        <f t="shared" si="84"/>
        <v>0</v>
      </c>
      <c r="CK65" s="376"/>
      <c r="CL65" s="377" t="s">
        <v>142</v>
      </c>
      <c r="CM65" s="378"/>
      <c r="CN65" s="379">
        <f t="shared" si="85"/>
        <v>0</v>
      </c>
      <c r="CO65" s="404" t="s">
        <v>365</v>
      </c>
      <c r="CP65" s="545" t="s">
        <v>145</v>
      </c>
      <c r="CQ65" s="373">
        <f t="shared" si="100"/>
        <v>0</v>
      </c>
      <c r="CR65" s="410">
        <v>0</v>
      </c>
      <c r="CS65" s="375" t="s">
        <v>141</v>
      </c>
      <c r="CT65" s="373">
        <f t="shared" si="86"/>
        <v>0</v>
      </c>
      <c r="CU65" s="376"/>
      <c r="CV65" s="377" t="s">
        <v>142</v>
      </c>
      <c r="CW65" s="378"/>
      <c r="CX65" s="379">
        <f t="shared" si="87"/>
        <v>0</v>
      </c>
      <c r="CY65" s="404" t="s">
        <v>365</v>
      </c>
      <c r="CZ65" s="545" t="s">
        <v>145</v>
      </c>
      <c r="DA65" s="373">
        <f t="shared" si="101"/>
        <v>0</v>
      </c>
      <c r="DB65" s="410">
        <v>0</v>
      </c>
      <c r="DC65" s="375" t="s">
        <v>141</v>
      </c>
      <c r="DD65" s="373">
        <f t="shared" si="88"/>
        <v>0</v>
      </c>
      <c r="DE65" s="376"/>
      <c r="DF65" s="377" t="s">
        <v>142</v>
      </c>
      <c r="DG65" s="378"/>
      <c r="DH65" s="379">
        <f t="shared" si="89"/>
        <v>0</v>
      </c>
      <c r="DI65" s="404" t="s">
        <v>365</v>
      </c>
      <c r="DJ65" s="545" t="s">
        <v>145</v>
      </c>
      <c r="DK65" s="373">
        <f t="shared" si="102"/>
        <v>0</v>
      </c>
      <c r="DL65" s="410">
        <v>0</v>
      </c>
      <c r="DM65" s="375" t="s">
        <v>141</v>
      </c>
      <c r="DN65" s="373">
        <f t="shared" si="90"/>
        <v>0</v>
      </c>
      <c r="DO65" s="376"/>
      <c r="DP65" s="377" t="s">
        <v>142</v>
      </c>
      <c r="DQ65" s="378"/>
      <c r="DR65" s="379">
        <f t="shared" si="91"/>
        <v>0</v>
      </c>
    </row>
    <row r="66" spans="1:122" x14ac:dyDescent="0.2">
      <c r="A66" s="569"/>
      <c r="B66" s="568" t="s">
        <v>148</v>
      </c>
      <c r="C66" s="613"/>
      <c r="M66" s="380" t="s">
        <v>366</v>
      </c>
      <c r="N66" s="543" t="s">
        <v>466</v>
      </c>
      <c r="O66" s="381">
        <f t="shared" si="92"/>
        <v>0</v>
      </c>
      <c r="P66" s="382">
        <v>0</v>
      </c>
      <c r="Q66" s="383" t="s">
        <v>141</v>
      </c>
      <c r="R66" s="384">
        <f t="shared" si="70"/>
        <v>0</v>
      </c>
      <c r="S66" s="385"/>
      <c r="T66" s="386" t="s">
        <v>142</v>
      </c>
      <c r="U66" s="387"/>
      <c r="V66" s="388">
        <f t="shared" si="71"/>
        <v>0</v>
      </c>
      <c r="W66" s="380" t="s">
        <v>366</v>
      </c>
      <c r="X66" s="543" t="s">
        <v>466</v>
      </c>
      <c r="Y66" s="381">
        <f t="shared" si="93"/>
        <v>0</v>
      </c>
      <c r="Z66" s="462">
        <v>0</v>
      </c>
      <c r="AA66" s="359" t="s">
        <v>141</v>
      </c>
      <c r="AB66" s="384">
        <f t="shared" si="72"/>
        <v>0</v>
      </c>
      <c r="AC66" s="360"/>
      <c r="AD66" s="361" t="s">
        <v>142</v>
      </c>
      <c r="AE66" s="362"/>
      <c r="AF66" s="363">
        <f>SUM(AE66-AC66)</f>
        <v>0</v>
      </c>
      <c r="AG66" s="380" t="s">
        <v>366</v>
      </c>
      <c r="AH66" s="543" t="s">
        <v>466</v>
      </c>
      <c r="AI66" s="381">
        <f t="shared" si="94"/>
        <v>0</v>
      </c>
      <c r="AJ66" s="391">
        <v>0</v>
      </c>
      <c r="AK66" s="359" t="s">
        <v>141</v>
      </c>
      <c r="AL66" s="384">
        <f t="shared" si="74"/>
        <v>0</v>
      </c>
      <c r="AM66" s="360"/>
      <c r="AN66" s="361" t="s">
        <v>142</v>
      </c>
      <c r="AO66" s="362"/>
      <c r="AP66" s="363">
        <f t="shared" si="75"/>
        <v>0</v>
      </c>
      <c r="AQ66" s="380" t="s">
        <v>366</v>
      </c>
      <c r="AR66" s="543" t="s">
        <v>466</v>
      </c>
      <c r="AS66" s="381">
        <f t="shared" si="95"/>
        <v>0</v>
      </c>
      <c r="AT66" s="391">
        <v>0</v>
      </c>
      <c r="AU66" s="359" t="s">
        <v>141</v>
      </c>
      <c r="AV66" s="384">
        <f t="shared" si="76"/>
        <v>0</v>
      </c>
      <c r="AW66" s="360"/>
      <c r="AX66" s="361" t="s">
        <v>142</v>
      </c>
      <c r="AY66" s="362"/>
      <c r="AZ66" s="363">
        <f t="shared" si="77"/>
        <v>0</v>
      </c>
      <c r="BA66" s="380" t="s">
        <v>366</v>
      </c>
      <c r="BB66" s="543" t="s">
        <v>466</v>
      </c>
      <c r="BC66" s="381">
        <f t="shared" si="96"/>
        <v>0</v>
      </c>
      <c r="BD66" s="391">
        <v>0</v>
      </c>
      <c r="BE66" s="359" t="s">
        <v>141</v>
      </c>
      <c r="BF66" s="384">
        <f t="shared" si="78"/>
        <v>0</v>
      </c>
      <c r="BG66" s="360"/>
      <c r="BH66" s="361" t="s">
        <v>142</v>
      </c>
      <c r="BI66" s="362"/>
      <c r="BJ66" s="363">
        <f t="shared" si="79"/>
        <v>0</v>
      </c>
      <c r="BK66" s="380" t="s">
        <v>366</v>
      </c>
      <c r="BL66" s="543" t="s">
        <v>466</v>
      </c>
      <c r="BM66" s="381">
        <f t="shared" si="97"/>
        <v>0</v>
      </c>
      <c r="BN66" s="391">
        <v>0</v>
      </c>
      <c r="BO66" s="359" t="s">
        <v>141</v>
      </c>
      <c r="BP66" s="384">
        <f t="shared" si="80"/>
        <v>0</v>
      </c>
      <c r="BQ66" s="360"/>
      <c r="BR66" s="361" t="s">
        <v>142</v>
      </c>
      <c r="BS66" s="362"/>
      <c r="BT66" s="363">
        <f t="shared" si="81"/>
        <v>0</v>
      </c>
      <c r="BU66" s="380" t="s">
        <v>366</v>
      </c>
      <c r="BV66" s="543" t="s">
        <v>466</v>
      </c>
      <c r="BW66" s="381">
        <f t="shared" si="98"/>
        <v>0</v>
      </c>
      <c r="BX66" s="391">
        <v>0</v>
      </c>
      <c r="BY66" s="359" t="s">
        <v>141</v>
      </c>
      <c r="BZ66" s="384">
        <f t="shared" si="82"/>
        <v>0</v>
      </c>
      <c r="CA66" s="360"/>
      <c r="CB66" s="361" t="s">
        <v>142</v>
      </c>
      <c r="CC66" s="362"/>
      <c r="CD66" s="363">
        <f t="shared" si="83"/>
        <v>0</v>
      </c>
      <c r="CE66" s="380" t="s">
        <v>366</v>
      </c>
      <c r="CF66" s="543" t="s">
        <v>466</v>
      </c>
      <c r="CG66" s="357">
        <f t="shared" si="99"/>
        <v>0</v>
      </c>
      <c r="CH66" s="391">
        <v>0</v>
      </c>
      <c r="CI66" s="359" t="s">
        <v>141</v>
      </c>
      <c r="CJ66" s="384">
        <f t="shared" si="84"/>
        <v>0</v>
      </c>
      <c r="CK66" s="360"/>
      <c r="CL66" s="361" t="s">
        <v>142</v>
      </c>
      <c r="CM66" s="362"/>
      <c r="CN66" s="363">
        <f t="shared" si="85"/>
        <v>0</v>
      </c>
      <c r="CO66" s="380" t="s">
        <v>366</v>
      </c>
      <c r="CP66" s="543" t="s">
        <v>466</v>
      </c>
      <c r="CQ66" s="357">
        <f t="shared" si="100"/>
        <v>0</v>
      </c>
      <c r="CR66" s="391">
        <v>0</v>
      </c>
      <c r="CS66" s="359" t="s">
        <v>141</v>
      </c>
      <c r="CT66" s="384">
        <f t="shared" si="86"/>
        <v>0</v>
      </c>
      <c r="CU66" s="360"/>
      <c r="CV66" s="361" t="s">
        <v>142</v>
      </c>
      <c r="CW66" s="362"/>
      <c r="CX66" s="363">
        <f t="shared" si="87"/>
        <v>0</v>
      </c>
      <c r="CY66" s="380" t="s">
        <v>366</v>
      </c>
      <c r="CZ66" s="543" t="s">
        <v>466</v>
      </c>
      <c r="DA66" s="357">
        <f t="shared" si="101"/>
        <v>0</v>
      </c>
      <c r="DB66" s="391">
        <v>0</v>
      </c>
      <c r="DC66" s="359" t="s">
        <v>141</v>
      </c>
      <c r="DD66" s="384">
        <f t="shared" si="88"/>
        <v>0</v>
      </c>
      <c r="DE66" s="360"/>
      <c r="DF66" s="361" t="s">
        <v>142</v>
      </c>
      <c r="DG66" s="362"/>
      <c r="DH66" s="363">
        <f t="shared" si="89"/>
        <v>0</v>
      </c>
      <c r="DI66" s="380" t="s">
        <v>366</v>
      </c>
      <c r="DJ66" s="543" t="s">
        <v>466</v>
      </c>
      <c r="DK66" s="357">
        <f t="shared" si="102"/>
        <v>0</v>
      </c>
      <c r="DL66" s="391">
        <v>0</v>
      </c>
      <c r="DM66" s="359" t="s">
        <v>141</v>
      </c>
      <c r="DN66" s="384">
        <f t="shared" si="90"/>
        <v>0</v>
      </c>
      <c r="DO66" s="360"/>
      <c r="DP66" s="361" t="s">
        <v>142</v>
      </c>
      <c r="DQ66" s="362"/>
      <c r="DR66" s="363">
        <f t="shared" si="91"/>
        <v>0</v>
      </c>
    </row>
    <row r="67" spans="1:122" x14ac:dyDescent="0.2">
      <c r="A67" s="570"/>
      <c r="B67" s="730" t="s">
        <v>318</v>
      </c>
      <c r="C67" s="614"/>
      <c r="M67" s="392" t="s">
        <v>366</v>
      </c>
      <c r="N67" s="544" t="s">
        <v>144</v>
      </c>
      <c r="O67" s="393">
        <f t="shared" si="92"/>
        <v>0</v>
      </c>
      <c r="P67" s="394">
        <v>0</v>
      </c>
      <c r="Q67" s="395" t="s">
        <v>141</v>
      </c>
      <c r="R67" s="396">
        <f t="shared" si="70"/>
        <v>0</v>
      </c>
      <c r="S67" s="397"/>
      <c r="T67" s="398" t="s">
        <v>142</v>
      </c>
      <c r="U67" s="399"/>
      <c r="V67" s="400">
        <f t="shared" si="71"/>
        <v>0</v>
      </c>
      <c r="W67" s="392" t="s">
        <v>366</v>
      </c>
      <c r="X67" s="544" t="s">
        <v>144</v>
      </c>
      <c r="Y67" s="393">
        <f t="shared" si="93"/>
        <v>0</v>
      </c>
      <c r="Z67" s="463">
        <v>0</v>
      </c>
      <c r="AA67" s="366" t="s">
        <v>141</v>
      </c>
      <c r="AB67" s="396">
        <f t="shared" si="72"/>
        <v>0</v>
      </c>
      <c r="AC67" s="367"/>
      <c r="AD67" s="368" t="s">
        <v>360</v>
      </c>
      <c r="AE67" s="369"/>
      <c r="AF67" s="370">
        <f t="shared" ref="AF67:AF72" si="103">SUM(AE67-AC67)</f>
        <v>0</v>
      </c>
      <c r="AG67" s="392" t="s">
        <v>366</v>
      </c>
      <c r="AH67" s="544" t="s">
        <v>144</v>
      </c>
      <c r="AI67" s="393">
        <f t="shared" si="94"/>
        <v>0</v>
      </c>
      <c r="AJ67" s="403">
        <v>0</v>
      </c>
      <c r="AK67" s="366" t="s">
        <v>141</v>
      </c>
      <c r="AL67" s="396">
        <f t="shared" si="74"/>
        <v>0</v>
      </c>
      <c r="AM67" s="367"/>
      <c r="AN67" s="368" t="s">
        <v>360</v>
      </c>
      <c r="AO67" s="369"/>
      <c r="AP67" s="370">
        <f t="shared" si="75"/>
        <v>0</v>
      </c>
      <c r="AQ67" s="392" t="s">
        <v>366</v>
      </c>
      <c r="AR67" s="544" t="s">
        <v>144</v>
      </c>
      <c r="AS67" s="393">
        <f t="shared" si="95"/>
        <v>0</v>
      </c>
      <c r="AT67" s="403">
        <v>0</v>
      </c>
      <c r="AU67" s="366" t="s">
        <v>141</v>
      </c>
      <c r="AV67" s="396">
        <f t="shared" si="76"/>
        <v>0</v>
      </c>
      <c r="AW67" s="367"/>
      <c r="AX67" s="368" t="s">
        <v>360</v>
      </c>
      <c r="AY67" s="369"/>
      <c r="AZ67" s="370">
        <f t="shared" si="77"/>
        <v>0</v>
      </c>
      <c r="BA67" s="392" t="s">
        <v>366</v>
      </c>
      <c r="BB67" s="544" t="s">
        <v>144</v>
      </c>
      <c r="BC67" s="393">
        <f t="shared" si="96"/>
        <v>0</v>
      </c>
      <c r="BD67" s="403">
        <v>0</v>
      </c>
      <c r="BE67" s="366" t="s">
        <v>141</v>
      </c>
      <c r="BF67" s="396">
        <f t="shared" si="78"/>
        <v>0</v>
      </c>
      <c r="BG67" s="367"/>
      <c r="BH67" s="368" t="s">
        <v>360</v>
      </c>
      <c r="BI67" s="369"/>
      <c r="BJ67" s="370">
        <f t="shared" si="79"/>
        <v>0</v>
      </c>
      <c r="BK67" s="392" t="s">
        <v>366</v>
      </c>
      <c r="BL67" s="544" t="s">
        <v>144</v>
      </c>
      <c r="BM67" s="393">
        <f t="shared" si="97"/>
        <v>0</v>
      </c>
      <c r="BN67" s="403">
        <v>0</v>
      </c>
      <c r="BO67" s="366" t="s">
        <v>141</v>
      </c>
      <c r="BP67" s="396">
        <f t="shared" si="80"/>
        <v>0</v>
      </c>
      <c r="BQ67" s="367"/>
      <c r="BR67" s="368" t="s">
        <v>142</v>
      </c>
      <c r="BS67" s="369"/>
      <c r="BT67" s="370">
        <f t="shared" si="81"/>
        <v>0</v>
      </c>
      <c r="BU67" s="392" t="s">
        <v>366</v>
      </c>
      <c r="BV67" s="544" t="s">
        <v>144</v>
      </c>
      <c r="BW67" s="393">
        <f t="shared" si="98"/>
        <v>0</v>
      </c>
      <c r="BX67" s="403">
        <v>0</v>
      </c>
      <c r="BY67" s="366" t="s">
        <v>141</v>
      </c>
      <c r="BZ67" s="396">
        <f t="shared" si="82"/>
        <v>0</v>
      </c>
      <c r="CA67" s="367"/>
      <c r="CB67" s="368" t="s">
        <v>142</v>
      </c>
      <c r="CC67" s="369"/>
      <c r="CD67" s="370">
        <f t="shared" si="83"/>
        <v>0</v>
      </c>
      <c r="CE67" s="392" t="s">
        <v>366</v>
      </c>
      <c r="CF67" s="544" t="s">
        <v>144</v>
      </c>
      <c r="CG67" s="364">
        <f t="shared" si="99"/>
        <v>0</v>
      </c>
      <c r="CH67" s="403">
        <v>0</v>
      </c>
      <c r="CI67" s="366" t="s">
        <v>141</v>
      </c>
      <c r="CJ67" s="396">
        <f t="shared" si="84"/>
        <v>0</v>
      </c>
      <c r="CK67" s="367"/>
      <c r="CL67" s="368" t="s">
        <v>142</v>
      </c>
      <c r="CM67" s="369"/>
      <c r="CN67" s="370">
        <f t="shared" si="85"/>
        <v>0</v>
      </c>
      <c r="CO67" s="392" t="s">
        <v>366</v>
      </c>
      <c r="CP67" s="544" t="s">
        <v>144</v>
      </c>
      <c r="CQ67" s="364">
        <f t="shared" si="100"/>
        <v>0</v>
      </c>
      <c r="CR67" s="403">
        <v>0</v>
      </c>
      <c r="CS67" s="366" t="s">
        <v>141</v>
      </c>
      <c r="CT67" s="396">
        <f t="shared" si="86"/>
        <v>0</v>
      </c>
      <c r="CU67" s="367"/>
      <c r="CV67" s="368" t="s">
        <v>142</v>
      </c>
      <c r="CW67" s="369"/>
      <c r="CX67" s="370">
        <f t="shared" si="87"/>
        <v>0</v>
      </c>
      <c r="CY67" s="392" t="s">
        <v>366</v>
      </c>
      <c r="CZ67" s="544" t="s">
        <v>144</v>
      </c>
      <c r="DA67" s="364">
        <f t="shared" si="101"/>
        <v>0</v>
      </c>
      <c r="DB67" s="403">
        <v>0</v>
      </c>
      <c r="DC67" s="366" t="s">
        <v>141</v>
      </c>
      <c r="DD67" s="396">
        <f t="shared" si="88"/>
        <v>0</v>
      </c>
      <c r="DE67" s="367"/>
      <c r="DF67" s="368" t="s">
        <v>142</v>
      </c>
      <c r="DG67" s="369"/>
      <c r="DH67" s="370">
        <f t="shared" si="89"/>
        <v>0</v>
      </c>
      <c r="DI67" s="392" t="s">
        <v>366</v>
      </c>
      <c r="DJ67" s="544" t="s">
        <v>144</v>
      </c>
      <c r="DK67" s="364">
        <f t="shared" si="102"/>
        <v>0</v>
      </c>
      <c r="DL67" s="403">
        <v>0</v>
      </c>
      <c r="DM67" s="366" t="s">
        <v>141</v>
      </c>
      <c r="DN67" s="396">
        <f t="shared" si="90"/>
        <v>0</v>
      </c>
      <c r="DO67" s="367"/>
      <c r="DP67" s="368" t="s">
        <v>142</v>
      </c>
      <c r="DQ67" s="369"/>
      <c r="DR67" s="370">
        <f t="shared" si="91"/>
        <v>0</v>
      </c>
    </row>
    <row r="68" spans="1:122" x14ac:dyDescent="0.2">
      <c r="A68" s="571"/>
      <c r="B68" s="731"/>
      <c r="C68" s="615"/>
      <c r="M68" s="404" t="s">
        <v>366</v>
      </c>
      <c r="N68" s="545" t="s">
        <v>145</v>
      </c>
      <c r="O68" s="407">
        <f t="shared" si="92"/>
        <v>0</v>
      </c>
      <c r="P68" s="374">
        <v>0</v>
      </c>
      <c r="Q68" s="375" t="s">
        <v>141</v>
      </c>
      <c r="R68" s="373">
        <f t="shared" si="70"/>
        <v>0</v>
      </c>
      <c r="S68" s="376"/>
      <c r="T68" s="377" t="s">
        <v>142</v>
      </c>
      <c r="U68" s="378"/>
      <c r="V68" s="379">
        <f t="shared" si="71"/>
        <v>0</v>
      </c>
      <c r="W68" s="404" t="s">
        <v>366</v>
      </c>
      <c r="X68" s="545" t="s">
        <v>145</v>
      </c>
      <c r="Y68" s="407">
        <f t="shared" si="93"/>
        <v>0</v>
      </c>
      <c r="Z68" s="464">
        <v>0</v>
      </c>
      <c r="AA68" s="375" t="s">
        <v>141</v>
      </c>
      <c r="AB68" s="373">
        <f t="shared" si="72"/>
        <v>0</v>
      </c>
      <c r="AC68" s="376"/>
      <c r="AD68" s="377" t="s">
        <v>360</v>
      </c>
      <c r="AE68" s="378"/>
      <c r="AF68" s="379">
        <f t="shared" si="103"/>
        <v>0</v>
      </c>
      <c r="AG68" s="404" t="s">
        <v>366</v>
      </c>
      <c r="AH68" s="545" t="s">
        <v>145</v>
      </c>
      <c r="AI68" s="407">
        <f t="shared" si="94"/>
        <v>0</v>
      </c>
      <c r="AJ68" s="410">
        <v>0</v>
      </c>
      <c r="AK68" s="375" t="s">
        <v>141</v>
      </c>
      <c r="AL68" s="373">
        <f t="shared" si="74"/>
        <v>0</v>
      </c>
      <c r="AM68" s="376"/>
      <c r="AN68" s="377" t="s">
        <v>360</v>
      </c>
      <c r="AO68" s="378"/>
      <c r="AP68" s="379">
        <f t="shared" si="75"/>
        <v>0</v>
      </c>
      <c r="AQ68" s="404" t="s">
        <v>366</v>
      </c>
      <c r="AR68" s="545" t="s">
        <v>145</v>
      </c>
      <c r="AS68" s="407">
        <f t="shared" si="95"/>
        <v>0</v>
      </c>
      <c r="AT68" s="410">
        <v>0</v>
      </c>
      <c r="AU68" s="375" t="s">
        <v>141</v>
      </c>
      <c r="AV68" s="373">
        <f t="shared" si="76"/>
        <v>0</v>
      </c>
      <c r="AW68" s="376"/>
      <c r="AX68" s="377" t="s">
        <v>360</v>
      </c>
      <c r="AY68" s="378"/>
      <c r="AZ68" s="379">
        <f t="shared" si="77"/>
        <v>0</v>
      </c>
      <c r="BA68" s="404" t="s">
        <v>366</v>
      </c>
      <c r="BB68" s="545" t="s">
        <v>145</v>
      </c>
      <c r="BC68" s="407">
        <f t="shared" si="96"/>
        <v>0</v>
      </c>
      <c r="BD68" s="410">
        <v>0</v>
      </c>
      <c r="BE68" s="375" t="s">
        <v>141</v>
      </c>
      <c r="BF68" s="373">
        <f t="shared" si="78"/>
        <v>0</v>
      </c>
      <c r="BG68" s="376"/>
      <c r="BH68" s="377" t="s">
        <v>360</v>
      </c>
      <c r="BI68" s="378"/>
      <c r="BJ68" s="379">
        <f t="shared" si="79"/>
        <v>0</v>
      </c>
      <c r="BK68" s="404" t="s">
        <v>366</v>
      </c>
      <c r="BL68" s="545" t="s">
        <v>145</v>
      </c>
      <c r="BM68" s="407">
        <f t="shared" si="97"/>
        <v>0</v>
      </c>
      <c r="BN68" s="410">
        <v>0</v>
      </c>
      <c r="BO68" s="375" t="s">
        <v>141</v>
      </c>
      <c r="BP68" s="373">
        <f t="shared" si="80"/>
        <v>0</v>
      </c>
      <c r="BQ68" s="376"/>
      <c r="BR68" s="377" t="s">
        <v>142</v>
      </c>
      <c r="BS68" s="378"/>
      <c r="BT68" s="379">
        <f t="shared" si="81"/>
        <v>0</v>
      </c>
      <c r="BU68" s="404" t="s">
        <v>366</v>
      </c>
      <c r="BV68" s="545" t="s">
        <v>145</v>
      </c>
      <c r="BW68" s="407">
        <f t="shared" si="98"/>
        <v>0</v>
      </c>
      <c r="BX68" s="410">
        <v>0</v>
      </c>
      <c r="BY68" s="375" t="s">
        <v>141</v>
      </c>
      <c r="BZ68" s="373">
        <f t="shared" si="82"/>
        <v>0</v>
      </c>
      <c r="CA68" s="376"/>
      <c r="CB68" s="377" t="s">
        <v>142</v>
      </c>
      <c r="CC68" s="378"/>
      <c r="CD68" s="379">
        <f t="shared" si="83"/>
        <v>0</v>
      </c>
      <c r="CE68" s="404" t="s">
        <v>366</v>
      </c>
      <c r="CF68" s="562" t="s">
        <v>145</v>
      </c>
      <c r="CG68" s="98">
        <f t="shared" si="99"/>
        <v>0</v>
      </c>
      <c r="CH68" s="409">
        <v>1</v>
      </c>
      <c r="CI68" s="99" t="s">
        <v>141</v>
      </c>
      <c r="CJ68" s="98">
        <f t="shared" si="84"/>
        <v>0</v>
      </c>
      <c r="CK68" s="100">
        <v>0.27083333333333331</v>
      </c>
      <c r="CL68" s="101" t="s">
        <v>142</v>
      </c>
      <c r="CM68" s="102">
        <v>0.75</v>
      </c>
      <c r="CN68" s="103">
        <f t="shared" si="85"/>
        <v>0.47916666666666669</v>
      </c>
      <c r="CO68" s="404" t="s">
        <v>366</v>
      </c>
      <c r="CP68" s="562" t="s">
        <v>145</v>
      </c>
      <c r="CQ68" s="98">
        <f t="shared" si="100"/>
        <v>0</v>
      </c>
      <c r="CR68" s="409">
        <v>1</v>
      </c>
      <c r="CS68" s="99" t="s">
        <v>141</v>
      </c>
      <c r="CT68" s="98">
        <f t="shared" si="86"/>
        <v>0</v>
      </c>
      <c r="CU68" s="100">
        <v>0.27083333333333331</v>
      </c>
      <c r="CV68" s="101" t="s">
        <v>142</v>
      </c>
      <c r="CW68" s="102">
        <v>0.77083333333333337</v>
      </c>
      <c r="CX68" s="103">
        <f t="shared" si="87"/>
        <v>0.5</v>
      </c>
      <c r="CY68" s="404" t="s">
        <v>366</v>
      </c>
      <c r="CZ68" s="545" t="s">
        <v>145</v>
      </c>
      <c r="DA68" s="373">
        <f t="shared" si="101"/>
        <v>0</v>
      </c>
      <c r="DB68" s="410">
        <v>0</v>
      </c>
      <c r="DC68" s="375" t="s">
        <v>141</v>
      </c>
      <c r="DD68" s="373">
        <f t="shared" si="88"/>
        <v>0</v>
      </c>
      <c r="DE68" s="376"/>
      <c r="DF68" s="377" t="s">
        <v>142</v>
      </c>
      <c r="DG68" s="378"/>
      <c r="DH68" s="379">
        <f t="shared" si="89"/>
        <v>0</v>
      </c>
      <c r="DI68" s="404" t="s">
        <v>366</v>
      </c>
      <c r="DJ68" s="545" t="s">
        <v>145</v>
      </c>
      <c r="DK68" s="373">
        <f t="shared" si="102"/>
        <v>0</v>
      </c>
      <c r="DL68" s="410">
        <v>0</v>
      </c>
      <c r="DM68" s="375" t="s">
        <v>141</v>
      </c>
      <c r="DN68" s="373">
        <f t="shared" si="90"/>
        <v>0</v>
      </c>
      <c r="DO68" s="376"/>
      <c r="DP68" s="377" t="s">
        <v>142</v>
      </c>
      <c r="DQ68" s="378"/>
      <c r="DR68" s="379">
        <f t="shared" si="91"/>
        <v>0</v>
      </c>
    </row>
    <row r="69" spans="1:122" x14ac:dyDescent="0.2">
      <c r="A69" s="584"/>
      <c r="B69" s="609" t="s">
        <v>440</v>
      </c>
      <c r="C69" s="600"/>
      <c r="M69" s="380" t="s">
        <v>390</v>
      </c>
      <c r="N69" s="543" t="s">
        <v>466</v>
      </c>
      <c r="O69" s="381">
        <f t="shared" si="92"/>
        <v>0</v>
      </c>
      <c r="P69" s="382">
        <v>0</v>
      </c>
      <c r="Q69" s="383" t="s">
        <v>141</v>
      </c>
      <c r="R69" s="384">
        <f t="shared" si="70"/>
        <v>0</v>
      </c>
      <c r="S69" s="385"/>
      <c r="T69" s="386" t="s">
        <v>142</v>
      </c>
      <c r="U69" s="387"/>
      <c r="V69" s="388">
        <f t="shared" si="71"/>
        <v>0</v>
      </c>
      <c r="W69" s="380" t="s">
        <v>390</v>
      </c>
      <c r="X69" s="543" t="s">
        <v>466</v>
      </c>
      <c r="Y69" s="381">
        <f t="shared" si="93"/>
        <v>0</v>
      </c>
      <c r="Z69" s="462">
        <v>0</v>
      </c>
      <c r="AA69" s="359" t="s">
        <v>141</v>
      </c>
      <c r="AB69" s="384">
        <f t="shared" si="72"/>
        <v>0</v>
      </c>
      <c r="AC69" s="360"/>
      <c r="AD69" s="361" t="s">
        <v>142</v>
      </c>
      <c r="AE69" s="362"/>
      <c r="AF69" s="363">
        <f t="shared" si="103"/>
        <v>0</v>
      </c>
      <c r="AG69" s="380" t="s">
        <v>390</v>
      </c>
      <c r="AH69" s="543" t="s">
        <v>466</v>
      </c>
      <c r="AI69" s="381">
        <f t="shared" si="94"/>
        <v>0</v>
      </c>
      <c r="AJ69" s="391">
        <v>0</v>
      </c>
      <c r="AK69" s="359" t="s">
        <v>141</v>
      </c>
      <c r="AL69" s="384">
        <f t="shared" si="74"/>
        <v>0</v>
      </c>
      <c r="AM69" s="360"/>
      <c r="AN69" s="361" t="s">
        <v>142</v>
      </c>
      <c r="AO69" s="362"/>
      <c r="AP69" s="363">
        <f t="shared" si="75"/>
        <v>0</v>
      </c>
      <c r="AQ69" s="380" t="s">
        <v>390</v>
      </c>
      <c r="AR69" s="543" t="s">
        <v>466</v>
      </c>
      <c r="AS69" s="381">
        <f t="shared" si="95"/>
        <v>0</v>
      </c>
      <c r="AT69" s="391">
        <v>0</v>
      </c>
      <c r="AU69" s="359" t="s">
        <v>141</v>
      </c>
      <c r="AV69" s="384">
        <f t="shared" si="76"/>
        <v>0</v>
      </c>
      <c r="AW69" s="360"/>
      <c r="AX69" s="361" t="s">
        <v>142</v>
      </c>
      <c r="AY69" s="362"/>
      <c r="AZ69" s="363">
        <f t="shared" si="77"/>
        <v>0</v>
      </c>
      <c r="BA69" s="380" t="s">
        <v>390</v>
      </c>
      <c r="BB69" s="543" t="s">
        <v>466</v>
      </c>
      <c r="BC69" s="381">
        <f t="shared" si="96"/>
        <v>0</v>
      </c>
      <c r="BD69" s="391">
        <v>0</v>
      </c>
      <c r="BE69" s="359" t="s">
        <v>141</v>
      </c>
      <c r="BF69" s="384">
        <f t="shared" si="78"/>
        <v>0</v>
      </c>
      <c r="BG69" s="360"/>
      <c r="BH69" s="361" t="s">
        <v>142</v>
      </c>
      <c r="BI69" s="362"/>
      <c r="BJ69" s="363">
        <f t="shared" si="79"/>
        <v>0</v>
      </c>
      <c r="BK69" s="380" t="s">
        <v>390</v>
      </c>
      <c r="BL69" s="543" t="s">
        <v>466</v>
      </c>
      <c r="BM69" s="381">
        <f t="shared" si="97"/>
        <v>0</v>
      </c>
      <c r="BN69" s="391">
        <v>0</v>
      </c>
      <c r="BO69" s="359" t="s">
        <v>141</v>
      </c>
      <c r="BP69" s="384">
        <f t="shared" si="80"/>
        <v>0</v>
      </c>
      <c r="BQ69" s="360"/>
      <c r="BR69" s="361" t="s">
        <v>142</v>
      </c>
      <c r="BS69" s="362"/>
      <c r="BT69" s="363">
        <f t="shared" si="81"/>
        <v>0</v>
      </c>
      <c r="BU69" s="380" t="s">
        <v>390</v>
      </c>
      <c r="BV69" s="543" t="s">
        <v>466</v>
      </c>
      <c r="BW69" s="381">
        <f t="shared" si="98"/>
        <v>0</v>
      </c>
      <c r="BX69" s="391">
        <v>0</v>
      </c>
      <c r="BY69" s="359" t="s">
        <v>141</v>
      </c>
      <c r="BZ69" s="384">
        <f t="shared" si="82"/>
        <v>0</v>
      </c>
      <c r="CA69" s="360"/>
      <c r="CB69" s="361" t="s">
        <v>142</v>
      </c>
      <c r="CC69" s="362"/>
      <c r="CD69" s="363">
        <f t="shared" si="83"/>
        <v>0</v>
      </c>
      <c r="CE69" s="380" t="s">
        <v>390</v>
      </c>
      <c r="CF69" s="543" t="s">
        <v>466</v>
      </c>
      <c r="CG69" s="381">
        <f t="shared" si="99"/>
        <v>0</v>
      </c>
      <c r="CH69" s="391">
        <v>0</v>
      </c>
      <c r="CI69" s="359" t="s">
        <v>141</v>
      </c>
      <c r="CJ69" s="384">
        <f t="shared" si="84"/>
        <v>0</v>
      </c>
      <c r="CK69" s="360"/>
      <c r="CL69" s="361" t="s">
        <v>142</v>
      </c>
      <c r="CM69" s="362"/>
      <c r="CN69" s="363">
        <f t="shared" si="85"/>
        <v>0</v>
      </c>
      <c r="CO69" s="380" t="s">
        <v>390</v>
      </c>
      <c r="CP69" s="543" t="s">
        <v>466</v>
      </c>
      <c r="CQ69" s="381">
        <f t="shared" si="100"/>
        <v>0</v>
      </c>
      <c r="CR69" s="391">
        <v>0</v>
      </c>
      <c r="CS69" s="359" t="s">
        <v>141</v>
      </c>
      <c r="CT69" s="384">
        <f t="shared" si="86"/>
        <v>0</v>
      </c>
      <c r="CU69" s="360"/>
      <c r="CV69" s="361" t="s">
        <v>142</v>
      </c>
      <c r="CW69" s="362"/>
      <c r="CX69" s="363">
        <f t="shared" si="87"/>
        <v>0</v>
      </c>
      <c r="CY69" s="380" t="s">
        <v>390</v>
      </c>
      <c r="CZ69" s="543" t="s">
        <v>466</v>
      </c>
      <c r="DA69" s="381">
        <f t="shared" si="101"/>
        <v>0</v>
      </c>
      <c r="DB69" s="391">
        <v>0</v>
      </c>
      <c r="DC69" s="359" t="s">
        <v>141</v>
      </c>
      <c r="DD69" s="384">
        <f t="shared" si="88"/>
        <v>0</v>
      </c>
      <c r="DE69" s="360"/>
      <c r="DF69" s="361" t="s">
        <v>142</v>
      </c>
      <c r="DG69" s="362"/>
      <c r="DH69" s="363">
        <f t="shared" si="89"/>
        <v>0</v>
      </c>
      <c r="DI69" s="380" t="s">
        <v>390</v>
      </c>
      <c r="DJ69" s="543" t="s">
        <v>466</v>
      </c>
      <c r="DK69" s="381">
        <f t="shared" si="102"/>
        <v>0</v>
      </c>
      <c r="DL69" s="391">
        <v>0</v>
      </c>
      <c r="DM69" s="359" t="s">
        <v>141</v>
      </c>
      <c r="DN69" s="384">
        <f t="shared" si="90"/>
        <v>0</v>
      </c>
      <c r="DO69" s="360"/>
      <c r="DP69" s="361" t="s">
        <v>142</v>
      </c>
      <c r="DQ69" s="362"/>
      <c r="DR69" s="363">
        <f t="shared" si="91"/>
        <v>0</v>
      </c>
    </row>
    <row r="70" spans="1:122" x14ac:dyDescent="0.2">
      <c r="A70" s="584"/>
      <c r="B70" s="709" t="s">
        <v>446</v>
      </c>
      <c r="C70" s="617"/>
      <c r="M70" s="392" t="s">
        <v>390</v>
      </c>
      <c r="N70" s="544" t="s">
        <v>144</v>
      </c>
      <c r="O70" s="393">
        <f t="shared" si="92"/>
        <v>0</v>
      </c>
      <c r="P70" s="394">
        <v>0</v>
      </c>
      <c r="Q70" s="395" t="s">
        <v>141</v>
      </c>
      <c r="R70" s="396">
        <f t="shared" si="70"/>
        <v>0</v>
      </c>
      <c r="S70" s="397"/>
      <c r="T70" s="398" t="s">
        <v>142</v>
      </c>
      <c r="U70" s="399"/>
      <c r="V70" s="400">
        <f t="shared" si="71"/>
        <v>0</v>
      </c>
      <c r="W70" s="392" t="s">
        <v>390</v>
      </c>
      <c r="X70" s="544" t="s">
        <v>144</v>
      </c>
      <c r="Y70" s="393">
        <f t="shared" si="93"/>
        <v>0</v>
      </c>
      <c r="Z70" s="463">
        <v>0</v>
      </c>
      <c r="AA70" s="366" t="s">
        <v>141</v>
      </c>
      <c r="AB70" s="396">
        <f t="shared" si="72"/>
        <v>0</v>
      </c>
      <c r="AC70" s="367"/>
      <c r="AD70" s="368" t="s">
        <v>142</v>
      </c>
      <c r="AE70" s="369"/>
      <c r="AF70" s="370">
        <f t="shared" si="103"/>
        <v>0</v>
      </c>
      <c r="AG70" s="392" t="s">
        <v>390</v>
      </c>
      <c r="AH70" s="544" t="s">
        <v>144</v>
      </c>
      <c r="AI70" s="393">
        <f t="shared" si="94"/>
        <v>0</v>
      </c>
      <c r="AJ70" s="403">
        <v>0</v>
      </c>
      <c r="AK70" s="366" t="s">
        <v>141</v>
      </c>
      <c r="AL70" s="396">
        <f t="shared" si="74"/>
        <v>0</v>
      </c>
      <c r="AM70" s="367"/>
      <c r="AN70" s="368" t="s">
        <v>142</v>
      </c>
      <c r="AO70" s="369"/>
      <c r="AP70" s="370">
        <f t="shared" si="75"/>
        <v>0</v>
      </c>
      <c r="AQ70" s="392" t="s">
        <v>390</v>
      </c>
      <c r="AR70" s="544" t="s">
        <v>144</v>
      </c>
      <c r="AS70" s="393">
        <f t="shared" si="95"/>
        <v>0</v>
      </c>
      <c r="AT70" s="403">
        <v>0</v>
      </c>
      <c r="AU70" s="366" t="s">
        <v>141</v>
      </c>
      <c r="AV70" s="396">
        <f t="shared" si="76"/>
        <v>0</v>
      </c>
      <c r="AW70" s="367"/>
      <c r="AX70" s="368" t="s">
        <v>142</v>
      </c>
      <c r="AY70" s="369"/>
      <c r="AZ70" s="370">
        <f t="shared" si="77"/>
        <v>0</v>
      </c>
      <c r="BA70" s="392" t="s">
        <v>390</v>
      </c>
      <c r="BB70" s="544" t="s">
        <v>144</v>
      </c>
      <c r="BC70" s="393">
        <f t="shared" si="96"/>
        <v>0</v>
      </c>
      <c r="BD70" s="403">
        <v>0</v>
      </c>
      <c r="BE70" s="366" t="s">
        <v>141</v>
      </c>
      <c r="BF70" s="396">
        <f t="shared" si="78"/>
        <v>0</v>
      </c>
      <c r="BG70" s="367"/>
      <c r="BH70" s="368" t="s">
        <v>142</v>
      </c>
      <c r="BI70" s="369"/>
      <c r="BJ70" s="370">
        <f t="shared" si="79"/>
        <v>0</v>
      </c>
      <c r="BK70" s="392" t="s">
        <v>390</v>
      </c>
      <c r="BL70" s="544" t="s">
        <v>144</v>
      </c>
      <c r="BM70" s="393">
        <f t="shared" si="97"/>
        <v>0</v>
      </c>
      <c r="BN70" s="403">
        <v>0</v>
      </c>
      <c r="BO70" s="366" t="s">
        <v>141</v>
      </c>
      <c r="BP70" s="396">
        <f t="shared" si="80"/>
        <v>0</v>
      </c>
      <c r="BQ70" s="367"/>
      <c r="BR70" s="368" t="s">
        <v>142</v>
      </c>
      <c r="BS70" s="369"/>
      <c r="BT70" s="370">
        <f t="shared" si="81"/>
        <v>0</v>
      </c>
      <c r="BU70" s="392" t="s">
        <v>390</v>
      </c>
      <c r="BV70" s="544" t="s">
        <v>144</v>
      </c>
      <c r="BW70" s="393">
        <f t="shared" si="98"/>
        <v>0</v>
      </c>
      <c r="BX70" s="403">
        <v>0</v>
      </c>
      <c r="BY70" s="366" t="s">
        <v>141</v>
      </c>
      <c r="BZ70" s="396">
        <f t="shared" si="82"/>
        <v>0</v>
      </c>
      <c r="CA70" s="367"/>
      <c r="CB70" s="368" t="s">
        <v>142</v>
      </c>
      <c r="CC70" s="369"/>
      <c r="CD70" s="370">
        <f t="shared" si="83"/>
        <v>0</v>
      </c>
      <c r="CE70" s="392" t="s">
        <v>390</v>
      </c>
      <c r="CF70" s="544" t="s">
        <v>144</v>
      </c>
      <c r="CG70" s="393">
        <f t="shared" si="99"/>
        <v>0</v>
      </c>
      <c r="CH70" s="403">
        <v>0</v>
      </c>
      <c r="CI70" s="366" t="s">
        <v>141</v>
      </c>
      <c r="CJ70" s="396">
        <f t="shared" si="84"/>
        <v>0</v>
      </c>
      <c r="CK70" s="367"/>
      <c r="CL70" s="368" t="s">
        <v>142</v>
      </c>
      <c r="CM70" s="369"/>
      <c r="CN70" s="370">
        <f t="shared" si="85"/>
        <v>0</v>
      </c>
      <c r="CO70" s="392" t="s">
        <v>390</v>
      </c>
      <c r="CP70" s="544" t="s">
        <v>144</v>
      </c>
      <c r="CQ70" s="393">
        <f t="shared" si="100"/>
        <v>0</v>
      </c>
      <c r="CR70" s="403">
        <v>0</v>
      </c>
      <c r="CS70" s="366" t="s">
        <v>141</v>
      </c>
      <c r="CT70" s="396">
        <f t="shared" si="86"/>
        <v>0</v>
      </c>
      <c r="CU70" s="367"/>
      <c r="CV70" s="368" t="s">
        <v>142</v>
      </c>
      <c r="CW70" s="369"/>
      <c r="CX70" s="370">
        <f t="shared" si="87"/>
        <v>0</v>
      </c>
      <c r="CY70" s="392" t="s">
        <v>390</v>
      </c>
      <c r="CZ70" s="544" t="s">
        <v>144</v>
      </c>
      <c r="DA70" s="393">
        <f t="shared" si="101"/>
        <v>0</v>
      </c>
      <c r="DB70" s="403">
        <v>0</v>
      </c>
      <c r="DC70" s="366" t="s">
        <v>141</v>
      </c>
      <c r="DD70" s="396">
        <f t="shared" si="88"/>
        <v>0</v>
      </c>
      <c r="DE70" s="367"/>
      <c r="DF70" s="368" t="s">
        <v>142</v>
      </c>
      <c r="DG70" s="369"/>
      <c r="DH70" s="370">
        <f t="shared" si="89"/>
        <v>0</v>
      </c>
      <c r="DI70" s="392" t="s">
        <v>390</v>
      </c>
      <c r="DJ70" s="544" t="s">
        <v>144</v>
      </c>
      <c r="DK70" s="393">
        <f t="shared" si="102"/>
        <v>0</v>
      </c>
      <c r="DL70" s="403">
        <v>0</v>
      </c>
      <c r="DM70" s="366" t="s">
        <v>141</v>
      </c>
      <c r="DN70" s="396">
        <f t="shared" si="90"/>
        <v>0</v>
      </c>
      <c r="DO70" s="367"/>
      <c r="DP70" s="368" t="s">
        <v>142</v>
      </c>
      <c r="DQ70" s="369"/>
      <c r="DR70" s="370">
        <f t="shared" si="91"/>
        <v>0</v>
      </c>
    </row>
    <row r="71" spans="1:122" x14ac:dyDescent="0.2">
      <c r="A71" s="584"/>
      <c r="B71" s="710"/>
      <c r="C71" s="627"/>
      <c r="M71" s="404" t="s">
        <v>390</v>
      </c>
      <c r="N71" s="545" t="s">
        <v>145</v>
      </c>
      <c r="O71" s="407">
        <f t="shared" si="92"/>
        <v>0</v>
      </c>
      <c r="P71" s="374">
        <v>0</v>
      </c>
      <c r="Q71" s="375" t="s">
        <v>141</v>
      </c>
      <c r="R71" s="373">
        <f t="shared" si="70"/>
        <v>0</v>
      </c>
      <c r="S71" s="376"/>
      <c r="T71" s="377" t="s">
        <v>142</v>
      </c>
      <c r="U71" s="378"/>
      <c r="V71" s="379">
        <f t="shared" si="71"/>
        <v>0</v>
      </c>
      <c r="W71" s="404" t="s">
        <v>390</v>
      </c>
      <c r="X71" s="545" t="s">
        <v>145</v>
      </c>
      <c r="Y71" s="407">
        <f t="shared" si="93"/>
        <v>0</v>
      </c>
      <c r="Z71" s="464">
        <v>0</v>
      </c>
      <c r="AA71" s="375" t="s">
        <v>141</v>
      </c>
      <c r="AB71" s="373">
        <f t="shared" si="72"/>
        <v>0</v>
      </c>
      <c r="AC71" s="376"/>
      <c r="AD71" s="377" t="s">
        <v>142</v>
      </c>
      <c r="AE71" s="378"/>
      <c r="AF71" s="379">
        <f t="shared" si="103"/>
        <v>0</v>
      </c>
      <c r="AG71" s="404" t="s">
        <v>390</v>
      </c>
      <c r="AH71" s="545" t="s">
        <v>145</v>
      </c>
      <c r="AI71" s="407">
        <f t="shared" si="94"/>
        <v>0</v>
      </c>
      <c r="AJ71" s="410">
        <v>0</v>
      </c>
      <c r="AK71" s="375" t="s">
        <v>141</v>
      </c>
      <c r="AL71" s="373">
        <f t="shared" si="74"/>
        <v>0</v>
      </c>
      <c r="AM71" s="376"/>
      <c r="AN71" s="377" t="s">
        <v>142</v>
      </c>
      <c r="AO71" s="378"/>
      <c r="AP71" s="379">
        <f t="shared" si="75"/>
        <v>0</v>
      </c>
      <c r="AQ71" s="404" t="s">
        <v>390</v>
      </c>
      <c r="AR71" s="545" t="s">
        <v>145</v>
      </c>
      <c r="AS71" s="407">
        <f t="shared" si="95"/>
        <v>0</v>
      </c>
      <c r="AT71" s="410">
        <v>0</v>
      </c>
      <c r="AU71" s="375" t="s">
        <v>141</v>
      </c>
      <c r="AV71" s="373">
        <f t="shared" si="76"/>
        <v>0</v>
      </c>
      <c r="AW71" s="376"/>
      <c r="AX71" s="377" t="s">
        <v>142</v>
      </c>
      <c r="AY71" s="378"/>
      <c r="AZ71" s="379">
        <f t="shared" si="77"/>
        <v>0</v>
      </c>
      <c r="BA71" s="404" t="s">
        <v>390</v>
      </c>
      <c r="BB71" s="545" t="s">
        <v>145</v>
      </c>
      <c r="BC71" s="407">
        <f t="shared" si="96"/>
        <v>0</v>
      </c>
      <c r="BD71" s="410">
        <v>0</v>
      </c>
      <c r="BE71" s="375" t="s">
        <v>141</v>
      </c>
      <c r="BF71" s="373">
        <f t="shared" si="78"/>
        <v>0</v>
      </c>
      <c r="BG71" s="376"/>
      <c r="BH71" s="377" t="s">
        <v>142</v>
      </c>
      <c r="BI71" s="378"/>
      <c r="BJ71" s="379">
        <f t="shared" si="79"/>
        <v>0</v>
      </c>
      <c r="BK71" s="404" t="s">
        <v>390</v>
      </c>
      <c r="BL71" s="545" t="s">
        <v>145</v>
      </c>
      <c r="BM71" s="407">
        <f t="shared" si="97"/>
        <v>0</v>
      </c>
      <c r="BN71" s="410">
        <v>0</v>
      </c>
      <c r="BO71" s="375" t="s">
        <v>141</v>
      </c>
      <c r="BP71" s="373">
        <f t="shared" si="80"/>
        <v>0</v>
      </c>
      <c r="BQ71" s="376"/>
      <c r="BR71" s="377" t="s">
        <v>142</v>
      </c>
      <c r="BS71" s="378"/>
      <c r="BT71" s="379">
        <f t="shared" si="81"/>
        <v>0</v>
      </c>
      <c r="BU71" s="404" t="s">
        <v>390</v>
      </c>
      <c r="BV71" s="545" t="s">
        <v>145</v>
      </c>
      <c r="BW71" s="407">
        <f t="shared" si="98"/>
        <v>0</v>
      </c>
      <c r="BX71" s="410">
        <v>0</v>
      </c>
      <c r="BY71" s="375" t="s">
        <v>141</v>
      </c>
      <c r="BZ71" s="373">
        <f t="shared" si="82"/>
        <v>0</v>
      </c>
      <c r="CA71" s="376"/>
      <c r="CB71" s="377" t="s">
        <v>142</v>
      </c>
      <c r="CC71" s="378"/>
      <c r="CD71" s="379">
        <f t="shared" si="83"/>
        <v>0</v>
      </c>
      <c r="CE71" s="404" t="s">
        <v>390</v>
      </c>
      <c r="CF71" s="545" t="s">
        <v>145</v>
      </c>
      <c r="CG71" s="407">
        <f t="shared" si="99"/>
        <v>0</v>
      </c>
      <c r="CH71" s="410">
        <v>0</v>
      </c>
      <c r="CI71" s="375" t="s">
        <v>141</v>
      </c>
      <c r="CJ71" s="373">
        <f t="shared" si="84"/>
        <v>0</v>
      </c>
      <c r="CK71" s="376"/>
      <c r="CL71" s="377" t="s">
        <v>142</v>
      </c>
      <c r="CM71" s="378"/>
      <c r="CN71" s="379">
        <f t="shared" si="85"/>
        <v>0</v>
      </c>
      <c r="CO71" s="404" t="s">
        <v>390</v>
      </c>
      <c r="CP71" s="545" t="s">
        <v>145</v>
      </c>
      <c r="CQ71" s="407">
        <f t="shared" si="100"/>
        <v>0</v>
      </c>
      <c r="CR71" s="410">
        <v>0</v>
      </c>
      <c r="CS71" s="375" t="s">
        <v>141</v>
      </c>
      <c r="CT71" s="373">
        <f t="shared" si="86"/>
        <v>0</v>
      </c>
      <c r="CU71" s="376"/>
      <c r="CV71" s="377" t="s">
        <v>142</v>
      </c>
      <c r="CW71" s="378"/>
      <c r="CX71" s="379">
        <f t="shared" si="87"/>
        <v>0</v>
      </c>
      <c r="CY71" s="404" t="s">
        <v>390</v>
      </c>
      <c r="CZ71" s="545" t="s">
        <v>145</v>
      </c>
      <c r="DA71" s="407">
        <f t="shared" si="101"/>
        <v>0</v>
      </c>
      <c r="DB71" s="410">
        <v>0</v>
      </c>
      <c r="DC71" s="375" t="s">
        <v>141</v>
      </c>
      <c r="DD71" s="373">
        <f t="shared" si="88"/>
        <v>0</v>
      </c>
      <c r="DE71" s="376"/>
      <c r="DF71" s="377" t="s">
        <v>142</v>
      </c>
      <c r="DG71" s="378"/>
      <c r="DH71" s="379">
        <f t="shared" si="89"/>
        <v>0</v>
      </c>
      <c r="DI71" s="404" t="s">
        <v>390</v>
      </c>
      <c r="DJ71" s="545" t="s">
        <v>145</v>
      </c>
      <c r="DK71" s="407">
        <f t="shared" si="102"/>
        <v>0</v>
      </c>
      <c r="DL71" s="410">
        <v>0</v>
      </c>
      <c r="DM71" s="375" t="s">
        <v>141</v>
      </c>
      <c r="DN71" s="373">
        <f t="shared" si="90"/>
        <v>0</v>
      </c>
      <c r="DO71" s="376"/>
      <c r="DP71" s="377" t="s">
        <v>142</v>
      </c>
      <c r="DQ71" s="378"/>
      <c r="DR71" s="379">
        <f t="shared" si="91"/>
        <v>0</v>
      </c>
    </row>
    <row r="72" spans="1:122" ht="15.6" thickBot="1" x14ac:dyDescent="0.25">
      <c r="A72" s="572"/>
      <c r="B72" s="411" t="s">
        <v>452</v>
      </c>
      <c r="C72" s="618" t="s">
        <v>438</v>
      </c>
      <c r="D72" s="412"/>
      <c r="E72" s="413"/>
      <c r="F72" s="412"/>
      <c r="G72" s="412"/>
      <c r="H72" s="413"/>
      <c r="I72" s="414"/>
      <c r="J72" s="415"/>
      <c r="K72" s="416"/>
      <c r="L72" s="416"/>
      <c r="M72" s="529" t="s">
        <v>458</v>
      </c>
      <c r="N72" s="465" t="s">
        <v>144</v>
      </c>
      <c r="O72" s="466">
        <f t="shared" si="92"/>
        <v>0</v>
      </c>
      <c r="P72" s="467">
        <v>0</v>
      </c>
      <c r="Q72" s="468" t="s">
        <v>141</v>
      </c>
      <c r="R72" s="469">
        <f t="shared" si="70"/>
        <v>0</v>
      </c>
      <c r="S72" s="470"/>
      <c r="T72" s="471" t="s">
        <v>142</v>
      </c>
      <c r="U72" s="472"/>
      <c r="V72" s="473">
        <f t="shared" si="71"/>
        <v>0</v>
      </c>
      <c r="W72" s="529" t="s">
        <v>350</v>
      </c>
      <c r="X72" s="465" t="s">
        <v>144</v>
      </c>
      <c r="Y72" s="466">
        <f t="shared" si="93"/>
        <v>0</v>
      </c>
      <c r="Z72" s="474">
        <v>0</v>
      </c>
      <c r="AA72" s="468" t="s">
        <v>141</v>
      </c>
      <c r="AB72" s="469">
        <f t="shared" si="72"/>
        <v>0</v>
      </c>
      <c r="AC72" s="470"/>
      <c r="AD72" s="471" t="s">
        <v>142</v>
      </c>
      <c r="AE72" s="472"/>
      <c r="AF72" s="473">
        <f t="shared" si="103"/>
        <v>0</v>
      </c>
      <c r="AG72" s="529" t="s">
        <v>350</v>
      </c>
      <c r="AH72" s="465" t="s">
        <v>144</v>
      </c>
      <c r="AI72" s="466">
        <f t="shared" si="94"/>
        <v>0</v>
      </c>
      <c r="AJ72" s="475">
        <v>0</v>
      </c>
      <c r="AK72" s="468" t="s">
        <v>141</v>
      </c>
      <c r="AL72" s="469">
        <f t="shared" si="74"/>
        <v>0</v>
      </c>
      <c r="AM72" s="470"/>
      <c r="AN72" s="471" t="s">
        <v>142</v>
      </c>
      <c r="AO72" s="472"/>
      <c r="AP72" s="473">
        <f t="shared" si="75"/>
        <v>0</v>
      </c>
      <c r="AQ72" s="529" t="s">
        <v>350</v>
      </c>
      <c r="AR72" s="465" t="s">
        <v>144</v>
      </c>
      <c r="AS72" s="466">
        <f t="shared" si="95"/>
        <v>0</v>
      </c>
      <c r="AT72" s="475">
        <v>0</v>
      </c>
      <c r="AU72" s="468" t="s">
        <v>141</v>
      </c>
      <c r="AV72" s="469">
        <f t="shared" si="76"/>
        <v>0</v>
      </c>
      <c r="AW72" s="470"/>
      <c r="AX72" s="471" t="s">
        <v>142</v>
      </c>
      <c r="AY72" s="472"/>
      <c r="AZ72" s="473">
        <f t="shared" si="77"/>
        <v>0</v>
      </c>
      <c r="BA72" s="529" t="s">
        <v>350</v>
      </c>
      <c r="BB72" s="465" t="s">
        <v>144</v>
      </c>
      <c r="BC72" s="466">
        <f t="shared" si="96"/>
        <v>0</v>
      </c>
      <c r="BD72" s="475">
        <v>0</v>
      </c>
      <c r="BE72" s="468" t="s">
        <v>141</v>
      </c>
      <c r="BF72" s="469">
        <f t="shared" si="78"/>
        <v>0</v>
      </c>
      <c r="BG72" s="470"/>
      <c r="BH72" s="471" t="s">
        <v>142</v>
      </c>
      <c r="BI72" s="472"/>
      <c r="BJ72" s="473">
        <f t="shared" si="79"/>
        <v>0</v>
      </c>
      <c r="BK72" s="529" t="s">
        <v>350</v>
      </c>
      <c r="BL72" s="465" t="s">
        <v>144</v>
      </c>
      <c r="BM72" s="466">
        <f t="shared" si="97"/>
        <v>0</v>
      </c>
      <c r="BN72" s="475">
        <v>0</v>
      </c>
      <c r="BO72" s="468" t="s">
        <v>141</v>
      </c>
      <c r="BP72" s="469">
        <f t="shared" si="80"/>
        <v>0</v>
      </c>
      <c r="BQ72" s="470"/>
      <c r="BR72" s="471" t="s">
        <v>142</v>
      </c>
      <c r="BS72" s="472"/>
      <c r="BT72" s="473">
        <f t="shared" si="81"/>
        <v>0</v>
      </c>
      <c r="BU72" s="529" t="s">
        <v>350</v>
      </c>
      <c r="BV72" s="465" t="s">
        <v>144</v>
      </c>
      <c r="BW72" s="466">
        <f t="shared" si="98"/>
        <v>0</v>
      </c>
      <c r="BX72" s="475">
        <v>0</v>
      </c>
      <c r="BY72" s="468" t="s">
        <v>141</v>
      </c>
      <c r="BZ72" s="469">
        <f t="shared" si="82"/>
        <v>0</v>
      </c>
      <c r="CA72" s="470"/>
      <c r="CB72" s="471" t="s">
        <v>142</v>
      </c>
      <c r="CC72" s="472"/>
      <c r="CD72" s="473">
        <f t="shared" si="83"/>
        <v>0</v>
      </c>
      <c r="CE72" s="529" t="s">
        <v>350</v>
      </c>
      <c r="CF72" s="465" t="s">
        <v>144</v>
      </c>
      <c r="CG72" s="469">
        <f t="shared" si="99"/>
        <v>0</v>
      </c>
      <c r="CH72" s="475">
        <v>0</v>
      </c>
      <c r="CI72" s="468" t="s">
        <v>141</v>
      </c>
      <c r="CJ72" s="469">
        <f t="shared" si="84"/>
        <v>0</v>
      </c>
      <c r="CK72" s="470"/>
      <c r="CL72" s="471" t="s">
        <v>142</v>
      </c>
      <c r="CM72" s="472"/>
      <c r="CN72" s="473">
        <f t="shared" si="85"/>
        <v>0</v>
      </c>
      <c r="CO72" s="529" t="s">
        <v>350</v>
      </c>
      <c r="CP72" s="465" t="s">
        <v>144</v>
      </c>
      <c r="CQ72" s="469">
        <f t="shared" si="100"/>
        <v>0</v>
      </c>
      <c r="CR72" s="475">
        <v>0</v>
      </c>
      <c r="CS72" s="468" t="s">
        <v>141</v>
      </c>
      <c r="CT72" s="469">
        <f t="shared" si="86"/>
        <v>0</v>
      </c>
      <c r="CU72" s="470"/>
      <c r="CV72" s="471" t="s">
        <v>142</v>
      </c>
      <c r="CW72" s="472"/>
      <c r="CX72" s="473">
        <f t="shared" si="87"/>
        <v>0</v>
      </c>
      <c r="CY72" s="529" t="s">
        <v>350</v>
      </c>
      <c r="CZ72" s="465" t="s">
        <v>144</v>
      </c>
      <c r="DA72" s="469">
        <f t="shared" si="101"/>
        <v>0</v>
      </c>
      <c r="DB72" s="475">
        <v>0</v>
      </c>
      <c r="DC72" s="468" t="s">
        <v>141</v>
      </c>
      <c r="DD72" s="469">
        <f t="shared" si="88"/>
        <v>0</v>
      </c>
      <c r="DE72" s="470"/>
      <c r="DF72" s="471" t="s">
        <v>142</v>
      </c>
      <c r="DG72" s="472"/>
      <c r="DH72" s="473">
        <f t="shared" si="89"/>
        <v>0</v>
      </c>
      <c r="DI72" s="529" t="s">
        <v>350</v>
      </c>
      <c r="DJ72" s="465" t="s">
        <v>144</v>
      </c>
      <c r="DK72" s="469">
        <f t="shared" si="102"/>
        <v>0</v>
      </c>
      <c r="DL72" s="475">
        <v>0</v>
      </c>
      <c r="DM72" s="468" t="s">
        <v>141</v>
      </c>
      <c r="DN72" s="469">
        <f t="shared" si="90"/>
        <v>0</v>
      </c>
      <c r="DO72" s="470"/>
      <c r="DP72" s="471" t="s">
        <v>142</v>
      </c>
      <c r="DQ72" s="472"/>
      <c r="DR72" s="473">
        <f t="shared" si="91"/>
        <v>0</v>
      </c>
    </row>
    <row r="73" spans="1:122" ht="15.6" thickTop="1" x14ac:dyDescent="0.2">
      <c r="A73" s="711" t="s">
        <v>369</v>
      </c>
      <c r="B73" s="711"/>
      <c r="C73" s="711"/>
      <c r="D73" s="494"/>
      <c r="E73" s="495"/>
      <c r="F73" s="494"/>
      <c r="G73" s="494"/>
      <c r="H73" s="495"/>
      <c r="I73" s="496"/>
      <c r="J73" s="497"/>
      <c r="K73" s="498"/>
      <c r="L73" s="498"/>
      <c r="M73" s="502"/>
      <c r="N73" s="498" t="s">
        <v>140</v>
      </c>
      <c r="O73" s="499">
        <f t="shared" si="92"/>
        <v>0</v>
      </c>
      <c r="P73" s="546">
        <f ca="1">SUMIF(N47:V72,N73,P47:P72)</f>
        <v>0</v>
      </c>
      <c r="Q73" s="531" t="s">
        <v>371</v>
      </c>
      <c r="R73" s="500">
        <f t="shared" ca="1" si="70"/>
        <v>0</v>
      </c>
      <c r="S73" s="495"/>
      <c r="T73" s="498"/>
      <c r="U73" s="501"/>
      <c r="V73" s="498"/>
      <c r="W73" s="498"/>
      <c r="X73" s="534" t="s">
        <v>140</v>
      </c>
      <c r="Y73" s="499">
        <f t="shared" si="93"/>
        <v>0</v>
      </c>
      <c r="Z73" s="546">
        <f ca="1">SUMIF(X47:AF72,X73,Z47:Z72)</f>
        <v>0</v>
      </c>
      <c r="AA73" s="531" t="s">
        <v>371</v>
      </c>
      <c r="AB73" s="499">
        <f t="shared" ca="1" si="72"/>
        <v>0</v>
      </c>
      <c r="AC73" s="495"/>
      <c r="AD73" s="498"/>
      <c r="AE73" s="501"/>
      <c r="AF73" s="498"/>
      <c r="AG73" s="498"/>
      <c r="AH73" s="534" t="s">
        <v>140</v>
      </c>
      <c r="AI73" s="499">
        <f t="shared" si="94"/>
        <v>0</v>
      </c>
      <c r="AJ73" s="546">
        <f ca="1">SUMIF(AH47:AP72,AH73,AJ47:AJ72)</f>
        <v>0</v>
      </c>
      <c r="AK73" s="531" t="s">
        <v>371</v>
      </c>
      <c r="AL73" s="499">
        <f t="shared" ca="1" si="74"/>
        <v>0</v>
      </c>
      <c r="AM73" s="495"/>
      <c r="AN73" s="498"/>
      <c r="AO73" s="501"/>
      <c r="AP73" s="498"/>
      <c r="AQ73" s="498"/>
      <c r="AR73" s="534" t="s">
        <v>140</v>
      </c>
      <c r="AS73" s="499">
        <f t="shared" si="95"/>
        <v>0</v>
      </c>
      <c r="AT73" s="546">
        <f ca="1">SUMIF(AR47:AZ72,AR73,AT47:AT72)</f>
        <v>0</v>
      </c>
      <c r="AU73" s="531" t="s">
        <v>371</v>
      </c>
      <c r="AV73" s="499">
        <f t="shared" ca="1" si="76"/>
        <v>0</v>
      </c>
      <c r="AW73" s="495"/>
      <c r="AX73" s="498"/>
      <c r="AY73" s="501"/>
      <c r="AZ73" s="498"/>
      <c r="BA73" s="498"/>
      <c r="BB73" s="534" t="s">
        <v>140</v>
      </c>
      <c r="BC73" s="499">
        <f t="shared" si="96"/>
        <v>0</v>
      </c>
      <c r="BD73" s="546">
        <f ca="1">SUMIF(BB47:BJ72,BB73,BD47:BD72)</f>
        <v>0</v>
      </c>
      <c r="BE73" s="531" t="s">
        <v>371</v>
      </c>
      <c r="BF73" s="499">
        <f t="shared" ca="1" si="78"/>
        <v>0</v>
      </c>
      <c r="BG73" s="495"/>
      <c r="BH73" s="498"/>
      <c r="BI73" s="501"/>
      <c r="BJ73" s="498"/>
      <c r="BK73" s="498"/>
      <c r="BL73" s="534" t="s">
        <v>140</v>
      </c>
      <c r="BM73" s="499">
        <f t="shared" si="97"/>
        <v>0</v>
      </c>
      <c r="BN73" s="546">
        <f ca="1">SUMIF(BL47:BT72,BL73,BN47:BN72)</f>
        <v>1</v>
      </c>
      <c r="BO73" s="531" t="s">
        <v>371</v>
      </c>
      <c r="BP73" s="499">
        <f ca="1">BM73*BN73</f>
        <v>0</v>
      </c>
      <c r="BQ73" s="495"/>
      <c r="BR73" s="498"/>
      <c r="BS73" s="501"/>
      <c r="BT73" s="498"/>
      <c r="BU73" s="498"/>
      <c r="BV73" s="534" t="s">
        <v>140</v>
      </c>
      <c r="BW73" s="499">
        <f t="shared" si="98"/>
        <v>0</v>
      </c>
      <c r="BX73" s="546">
        <f ca="1">SUMIF(BV47:CD72,BV73,BX47:BX72)</f>
        <v>1</v>
      </c>
      <c r="BY73" s="531" t="s">
        <v>371</v>
      </c>
      <c r="BZ73" s="499">
        <f t="shared" ca="1" si="82"/>
        <v>0</v>
      </c>
      <c r="CA73" s="495"/>
      <c r="CB73" s="498"/>
      <c r="CC73" s="501"/>
      <c r="CD73" s="498"/>
      <c r="CE73" s="498"/>
      <c r="CF73" s="534" t="s">
        <v>140</v>
      </c>
      <c r="CG73" s="499">
        <f t="shared" si="99"/>
        <v>0</v>
      </c>
      <c r="CH73" s="546">
        <f ca="1">SUMIF(CF47:CN72,CF73,CH47:CH72)</f>
        <v>1</v>
      </c>
      <c r="CI73" s="531" t="s">
        <v>371</v>
      </c>
      <c r="CJ73" s="499">
        <f t="shared" ca="1" si="84"/>
        <v>0</v>
      </c>
      <c r="CK73" s="495"/>
      <c r="CL73" s="498"/>
      <c r="CM73" s="501"/>
      <c r="CN73" s="498"/>
      <c r="CO73" s="498"/>
      <c r="CP73" s="534" t="s">
        <v>140</v>
      </c>
      <c r="CQ73" s="499">
        <f t="shared" si="100"/>
        <v>0</v>
      </c>
      <c r="CR73" s="546">
        <f ca="1">SUMIF(CP47:CX72,CP73,CR47:CR72)</f>
        <v>1</v>
      </c>
      <c r="CS73" s="531" t="s">
        <v>371</v>
      </c>
      <c r="CT73" s="499">
        <f t="shared" ca="1" si="86"/>
        <v>0</v>
      </c>
      <c r="CU73" s="495"/>
      <c r="CV73" s="498"/>
      <c r="CW73" s="501"/>
      <c r="CX73" s="498"/>
      <c r="CY73" s="498"/>
      <c r="CZ73" s="534" t="s">
        <v>140</v>
      </c>
      <c r="DA73" s="499">
        <f t="shared" si="101"/>
        <v>0</v>
      </c>
      <c r="DB73" s="546">
        <f ca="1">SUMIF(CZ47:DH72,CZ73,DB47:DB72)</f>
        <v>0</v>
      </c>
      <c r="DC73" s="531" t="s">
        <v>371</v>
      </c>
      <c r="DD73" s="499">
        <f t="shared" ca="1" si="88"/>
        <v>0</v>
      </c>
      <c r="DE73" s="495"/>
      <c r="DF73" s="498"/>
      <c r="DG73" s="501"/>
      <c r="DH73" s="498"/>
      <c r="DI73" s="498"/>
      <c r="DJ73" s="534" t="s">
        <v>140</v>
      </c>
      <c r="DK73" s="499">
        <f t="shared" si="102"/>
        <v>0</v>
      </c>
      <c r="DL73" s="546">
        <f ca="1">SUMIF(DJ47:DR72,DJ73,DL47:DL72)</f>
        <v>0</v>
      </c>
      <c r="DM73" s="531" t="s">
        <v>371</v>
      </c>
      <c r="DN73" s="499">
        <f t="shared" ca="1" si="90"/>
        <v>0</v>
      </c>
      <c r="DO73" s="495"/>
      <c r="DP73" s="498"/>
      <c r="DQ73" s="501"/>
      <c r="DR73" s="502"/>
    </row>
    <row r="74" spans="1:122" x14ac:dyDescent="0.2">
      <c r="A74" s="712"/>
      <c r="B74" s="712"/>
      <c r="C74" s="712"/>
      <c r="D74" s="494"/>
      <c r="E74" s="495"/>
      <c r="F74" s="494"/>
      <c r="G74" s="494"/>
      <c r="H74" s="495"/>
      <c r="I74" s="496"/>
      <c r="J74" s="497"/>
      <c r="K74" s="498"/>
      <c r="L74" s="498"/>
      <c r="M74" s="502"/>
      <c r="N74" s="540" t="s">
        <v>466</v>
      </c>
      <c r="O74" s="499">
        <f t="shared" si="92"/>
        <v>0</v>
      </c>
      <c r="P74" s="547">
        <f ca="1">SUMIF(N47:V72,N74,P47:P72)</f>
        <v>0</v>
      </c>
      <c r="Q74" s="532" t="s">
        <v>371</v>
      </c>
      <c r="R74" s="499">
        <f ca="1">O74*P74</f>
        <v>0</v>
      </c>
      <c r="S74" s="495"/>
      <c r="T74" s="498"/>
      <c r="U74" s="501"/>
      <c r="V74" s="498"/>
      <c r="W74" s="498"/>
      <c r="X74" s="563" t="s">
        <v>466</v>
      </c>
      <c r="Y74" s="499">
        <f t="shared" si="93"/>
        <v>0</v>
      </c>
      <c r="Z74" s="547">
        <f ca="1">SUMIF(X47:AF72,X74,Z47:Z72)</f>
        <v>0</v>
      </c>
      <c r="AA74" s="532" t="s">
        <v>371</v>
      </c>
      <c r="AB74" s="499">
        <f ca="1">Y74*Z74</f>
        <v>0</v>
      </c>
      <c r="AC74" s="495"/>
      <c r="AD74" s="498"/>
      <c r="AE74" s="501"/>
      <c r="AF74" s="498"/>
      <c r="AG74" s="498"/>
      <c r="AH74" s="563" t="s">
        <v>466</v>
      </c>
      <c r="AI74" s="499">
        <f t="shared" si="94"/>
        <v>0</v>
      </c>
      <c r="AJ74" s="547">
        <f ca="1">SUMIF(AH47:AP72,AH74,AJ47:AJ72)</f>
        <v>0</v>
      </c>
      <c r="AK74" s="532" t="s">
        <v>371</v>
      </c>
      <c r="AL74" s="499">
        <f ca="1">AI74*AJ74</f>
        <v>0</v>
      </c>
      <c r="AM74" s="495"/>
      <c r="AN74" s="498"/>
      <c r="AO74" s="501"/>
      <c r="AP74" s="498"/>
      <c r="AQ74" s="498"/>
      <c r="AR74" s="563" t="s">
        <v>466</v>
      </c>
      <c r="AS74" s="499">
        <f t="shared" si="95"/>
        <v>0</v>
      </c>
      <c r="AT74" s="547">
        <f ca="1">SUMIF(AR47:AZ72,AR74,AT47:AT72)</f>
        <v>0</v>
      </c>
      <c r="AU74" s="532" t="s">
        <v>371</v>
      </c>
      <c r="AV74" s="499">
        <f ca="1">AS74*AT74</f>
        <v>0</v>
      </c>
      <c r="AW74" s="495"/>
      <c r="AX74" s="498"/>
      <c r="AY74" s="501"/>
      <c r="AZ74" s="498"/>
      <c r="BA74" s="498"/>
      <c r="BB74" s="563" t="s">
        <v>466</v>
      </c>
      <c r="BC74" s="499">
        <f t="shared" si="96"/>
        <v>0</v>
      </c>
      <c r="BD74" s="547">
        <f ca="1">SUMIF(BB47:BJ72,BB74,BD47:BD72)</f>
        <v>0</v>
      </c>
      <c r="BE74" s="532" t="s">
        <v>371</v>
      </c>
      <c r="BF74" s="499">
        <f ca="1">BC74*BD74</f>
        <v>0</v>
      </c>
      <c r="BG74" s="495"/>
      <c r="BH74" s="498"/>
      <c r="BI74" s="501"/>
      <c r="BJ74" s="498"/>
      <c r="BK74" s="498"/>
      <c r="BL74" s="563" t="s">
        <v>466</v>
      </c>
      <c r="BM74" s="499">
        <f t="shared" si="97"/>
        <v>0</v>
      </c>
      <c r="BN74" s="547">
        <f ca="1">SUMIF(BL47:BT72,BL74,BN47:BN72)</f>
        <v>1</v>
      </c>
      <c r="BO74" s="532" t="s">
        <v>371</v>
      </c>
      <c r="BP74" s="499">
        <f ca="1">BM74*BN74</f>
        <v>0</v>
      </c>
      <c r="BQ74" s="495"/>
      <c r="BR74" s="498"/>
      <c r="BS74" s="501"/>
      <c r="BT74" s="498"/>
      <c r="BU74" s="498"/>
      <c r="BV74" s="563" t="s">
        <v>466</v>
      </c>
      <c r="BW74" s="499">
        <f t="shared" si="98"/>
        <v>0</v>
      </c>
      <c r="BX74" s="547">
        <f ca="1">SUMIF(BV47:CD72,BV74,BX47:BX72)</f>
        <v>1</v>
      </c>
      <c r="BY74" s="532" t="s">
        <v>371</v>
      </c>
      <c r="BZ74" s="499">
        <f ca="1">BW74*BX74</f>
        <v>0</v>
      </c>
      <c r="CA74" s="495"/>
      <c r="CB74" s="498"/>
      <c r="CC74" s="501"/>
      <c r="CD74" s="498"/>
      <c r="CE74" s="498"/>
      <c r="CF74" s="563" t="s">
        <v>466</v>
      </c>
      <c r="CG74" s="499">
        <f t="shared" si="99"/>
        <v>0</v>
      </c>
      <c r="CH74" s="547">
        <f ca="1">SUMIF(CF47:CN72,CF74,CH47:CH72)</f>
        <v>2</v>
      </c>
      <c r="CI74" s="532" t="s">
        <v>371</v>
      </c>
      <c r="CJ74" s="499">
        <f ca="1">CG74*CH74</f>
        <v>0</v>
      </c>
      <c r="CK74" s="495"/>
      <c r="CL74" s="498"/>
      <c r="CM74" s="501"/>
      <c r="CN74" s="498"/>
      <c r="CO74" s="498"/>
      <c r="CP74" s="563" t="s">
        <v>466</v>
      </c>
      <c r="CQ74" s="499">
        <f t="shared" si="100"/>
        <v>0</v>
      </c>
      <c r="CR74" s="547">
        <f ca="1">SUMIF(CP47:CX72,CP74,CR47:CR72)</f>
        <v>2</v>
      </c>
      <c r="CS74" s="532" t="s">
        <v>371</v>
      </c>
      <c r="CT74" s="499">
        <f ca="1">CQ74*CR74</f>
        <v>0</v>
      </c>
      <c r="CU74" s="495"/>
      <c r="CV74" s="498"/>
      <c r="CW74" s="501"/>
      <c r="CX74" s="498"/>
      <c r="CY74" s="498"/>
      <c r="CZ74" s="563" t="s">
        <v>466</v>
      </c>
      <c r="DA74" s="499">
        <f t="shared" si="101"/>
        <v>0</v>
      </c>
      <c r="DB74" s="547">
        <f ca="1">SUMIF(CZ47:DH72,CZ74,DB47:DB72)</f>
        <v>0</v>
      </c>
      <c r="DC74" s="532" t="s">
        <v>371</v>
      </c>
      <c r="DD74" s="499">
        <f ca="1">DA74*DB74</f>
        <v>0</v>
      </c>
      <c r="DE74" s="495"/>
      <c r="DF74" s="498"/>
      <c r="DG74" s="501"/>
      <c r="DH74" s="498"/>
      <c r="DI74" s="498"/>
      <c r="DJ74" s="563" t="s">
        <v>466</v>
      </c>
      <c r="DK74" s="499">
        <f t="shared" si="102"/>
        <v>0</v>
      </c>
      <c r="DL74" s="547">
        <f ca="1">SUMIF(DJ47:DR72,DJ74,DL47:DL72)</f>
        <v>0</v>
      </c>
      <c r="DM74" s="532" t="s">
        <v>371</v>
      </c>
      <c r="DN74" s="499">
        <f ca="1">DK74*DL74</f>
        <v>0</v>
      </c>
      <c r="DO74" s="495"/>
      <c r="DP74" s="498"/>
      <c r="DQ74" s="501"/>
      <c r="DR74" s="502"/>
    </row>
    <row r="75" spans="1:122" x14ac:dyDescent="0.2">
      <c r="A75" s="712"/>
      <c r="B75" s="712"/>
      <c r="C75" s="712"/>
      <c r="D75" s="494"/>
      <c r="E75" s="495"/>
      <c r="F75" s="494"/>
      <c r="G75" s="494"/>
      <c r="H75" s="495"/>
      <c r="I75" s="496"/>
      <c r="J75" s="497"/>
      <c r="K75" s="498"/>
      <c r="L75" s="498"/>
      <c r="M75" s="502"/>
      <c r="N75" s="540" t="s">
        <v>144</v>
      </c>
      <c r="O75" s="499">
        <f t="shared" si="92"/>
        <v>0</v>
      </c>
      <c r="P75" s="547">
        <f ca="1">SUMIF(N47:V72,N75,P47:P72)</f>
        <v>0</v>
      </c>
      <c r="Q75" s="532" t="s">
        <v>371</v>
      </c>
      <c r="R75" s="499">
        <f t="shared" ref="R75:R76" ca="1" si="104">O75*P75</f>
        <v>0</v>
      </c>
      <c r="S75" s="495"/>
      <c r="T75" s="498"/>
      <c r="U75" s="501"/>
      <c r="V75" s="498"/>
      <c r="W75" s="498"/>
      <c r="X75" s="563" t="s">
        <v>144</v>
      </c>
      <c r="Y75" s="499">
        <f t="shared" si="93"/>
        <v>0</v>
      </c>
      <c r="Z75" s="547">
        <f ca="1">SUMIF(X47:AF72,X75,Z47:Z72)</f>
        <v>0</v>
      </c>
      <c r="AA75" s="532" t="s">
        <v>371</v>
      </c>
      <c r="AB75" s="499">
        <f t="shared" ref="AB75:AB76" ca="1" si="105">Y75*Z75</f>
        <v>0</v>
      </c>
      <c r="AC75" s="495"/>
      <c r="AD75" s="498"/>
      <c r="AE75" s="501"/>
      <c r="AF75" s="498"/>
      <c r="AG75" s="498"/>
      <c r="AH75" s="563" t="s">
        <v>144</v>
      </c>
      <c r="AI75" s="499">
        <f t="shared" si="94"/>
        <v>0</v>
      </c>
      <c r="AJ75" s="547">
        <f ca="1">SUMIF(AH47:AP72,AH75,AJ47:AJ72)</f>
        <v>0</v>
      </c>
      <c r="AK75" s="532" t="s">
        <v>371</v>
      </c>
      <c r="AL75" s="499">
        <f t="shared" ref="AL75:AL76" ca="1" si="106">AI75*AJ75</f>
        <v>0</v>
      </c>
      <c r="AM75" s="495"/>
      <c r="AN75" s="498"/>
      <c r="AO75" s="501"/>
      <c r="AP75" s="498"/>
      <c r="AQ75" s="498"/>
      <c r="AR75" s="563" t="s">
        <v>144</v>
      </c>
      <c r="AS75" s="499">
        <f t="shared" si="95"/>
        <v>0</v>
      </c>
      <c r="AT75" s="547">
        <f ca="1">SUMIF(AR47:AZ72,AR75,AT47:AT72)</f>
        <v>0</v>
      </c>
      <c r="AU75" s="532" t="s">
        <v>371</v>
      </c>
      <c r="AV75" s="499">
        <f t="shared" ref="AV75:AV76" ca="1" si="107">AS75*AT75</f>
        <v>0</v>
      </c>
      <c r="AW75" s="495"/>
      <c r="AX75" s="498"/>
      <c r="AY75" s="501"/>
      <c r="AZ75" s="498"/>
      <c r="BA75" s="498"/>
      <c r="BB75" s="563" t="s">
        <v>144</v>
      </c>
      <c r="BC75" s="499">
        <f t="shared" si="96"/>
        <v>0</v>
      </c>
      <c r="BD75" s="547">
        <f ca="1">SUMIF(BB47:BJ72,BB75,BD47:BD72)</f>
        <v>0</v>
      </c>
      <c r="BE75" s="532" t="s">
        <v>371</v>
      </c>
      <c r="BF75" s="499">
        <f t="shared" ref="BF75:BF76" ca="1" si="108">BC75*BD75</f>
        <v>0</v>
      </c>
      <c r="BG75" s="495"/>
      <c r="BH75" s="498"/>
      <c r="BI75" s="501"/>
      <c r="BJ75" s="498"/>
      <c r="BK75" s="498"/>
      <c r="BL75" s="563" t="s">
        <v>144</v>
      </c>
      <c r="BM75" s="499">
        <f t="shared" si="97"/>
        <v>0</v>
      </c>
      <c r="BN75" s="547">
        <f ca="1">SUMIF(BL47:BT72,BL75,BN47:BN72)</f>
        <v>1</v>
      </c>
      <c r="BO75" s="532" t="s">
        <v>371</v>
      </c>
      <c r="BP75" s="499">
        <f t="shared" ref="BP75:BP76" ca="1" si="109">BM75*BN75</f>
        <v>0</v>
      </c>
      <c r="BQ75" s="495"/>
      <c r="BR75" s="498"/>
      <c r="BS75" s="501"/>
      <c r="BT75" s="498"/>
      <c r="BU75" s="498"/>
      <c r="BV75" s="563" t="s">
        <v>144</v>
      </c>
      <c r="BW75" s="499">
        <f t="shared" si="98"/>
        <v>0</v>
      </c>
      <c r="BX75" s="547">
        <f ca="1">SUMIF(BV47:CD72,BV75,BX47:BX72)</f>
        <v>1</v>
      </c>
      <c r="BY75" s="532" t="s">
        <v>371</v>
      </c>
      <c r="BZ75" s="499">
        <f t="shared" ref="BZ75:BZ76" ca="1" si="110">BW75*BX75</f>
        <v>0</v>
      </c>
      <c r="CA75" s="495"/>
      <c r="CB75" s="498"/>
      <c r="CC75" s="501"/>
      <c r="CD75" s="498"/>
      <c r="CE75" s="498"/>
      <c r="CF75" s="563" t="s">
        <v>144</v>
      </c>
      <c r="CG75" s="499">
        <f t="shared" si="99"/>
        <v>0</v>
      </c>
      <c r="CH75" s="547">
        <f ca="1">SUMIF(CF47:CN72,CF75,CH47:CH72)</f>
        <v>5</v>
      </c>
      <c r="CI75" s="532" t="s">
        <v>371</v>
      </c>
      <c r="CJ75" s="499">
        <f t="shared" ref="CJ75:CJ76" ca="1" si="111">CG75*CH75</f>
        <v>0</v>
      </c>
      <c r="CK75" s="495"/>
      <c r="CL75" s="498"/>
      <c r="CM75" s="501"/>
      <c r="CN75" s="498"/>
      <c r="CO75" s="498"/>
      <c r="CP75" s="563" t="s">
        <v>144</v>
      </c>
      <c r="CQ75" s="499">
        <f t="shared" si="100"/>
        <v>0</v>
      </c>
      <c r="CR75" s="547">
        <f ca="1">SUMIF(CP47:CX72,CP75,CR47:CR72)</f>
        <v>4</v>
      </c>
      <c r="CS75" s="532" t="s">
        <v>371</v>
      </c>
      <c r="CT75" s="499">
        <f t="shared" ref="CT75:CT76" ca="1" si="112">CQ75*CR75</f>
        <v>0</v>
      </c>
      <c r="CU75" s="495"/>
      <c r="CV75" s="498"/>
      <c r="CW75" s="501"/>
      <c r="CX75" s="498"/>
      <c r="CY75" s="498"/>
      <c r="CZ75" s="563" t="s">
        <v>144</v>
      </c>
      <c r="DA75" s="499">
        <f t="shared" si="101"/>
        <v>0</v>
      </c>
      <c r="DB75" s="547">
        <f ca="1">SUMIF(CZ47:DH72,CZ75,DB47:DB72)</f>
        <v>0</v>
      </c>
      <c r="DC75" s="532" t="s">
        <v>371</v>
      </c>
      <c r="DD75" s="499">
        <f t="shared" ref="DD75:DD76" ca="1" si="113">DA75*DB75</f>
        <v>0</v>
      </c>
      <c r="DE75" s="495"/>
      <c r="DF75" s="498"/>
      <c r="DG75" s="501"/>
      <c r="DH75" s="498"/>
      <c r="DI75" s="498"/>
      <c r="DJ75" s="563" t="s">
        <v>144</v>
      </c>
      <c r="DK75" s="499">
        <f t="shared" si="102"/>
        <v>0</v>
      </c>
      <c r="DL75" s="547">
        <f ca="1">SUMIF(DJ47:DR72,DJ75,DL47:DL72)</f>
        <v>0</v>
      </c>
      <c r="DM75" s="532" t="s">
        <v>371</v>
      </c>
      <c r="DN75" s="499">
        <f t="shared" ref="DN75:DN76" ca="1" si="114">DK75*DL75</f>
        <v>0</v>
      </c>
      <c r="DO75" s="495"/>
      <c r="DP75" s="498"/>
      <c r="DQ75" s="501"/>
      <c r="DR75" s="502"/>
    </row>
    <row r="76" spans="1:122" ht="15.6" thickBot="1" x14ac:dyDescent="0.25">
      <c r="A76" s="712"/>
      <c r="B76" s="712"/>
      <c r="C76" s="712"/>
      <c r="D76" s="494"/>
      <c r="E76" s="495"/>
      <c r="F76" s="494"/>
      <c r="G76" s="494"/>
      <c r="H76" s="495"/>
      <c r="I76" s="496"/>
      <c r="J76" s="497"/>
      <c r="K76" s="498"/>
      <c r="L76" s="498"/>
      <c r="M76" s="530"/>
      <c r="N76" s="541" t="s">
        <v>145</v>
      </c>
      <c r="O76" s="503">
        <f t="shared" si="92"/>
        <v>0</v>
      </c>
      <c r="P76" s="548">
        <f ca="1">SUMIF(N47:V72,N76,P47:P72)</f>
        <v>0</v>
      </c>
      <c r="Q76" s="533" t="s">
        <v>371</v>
      </c>
      <c r="R76" s="499">
        <f t="shared" ca="1" si="104"/>
        <v>0</v>
      </c>
      <c r="S76" s="495"/>
      <c r="T76" s="498"/>
      <c r="U76" s="501"/>
      <c r="V76" s="498"/>
      <c r="W76" s="498"/>
      <c r="X76" s="564" t="s">
        <v>145</v>
      </c>
      <c r="Y76" s="503">
        <f t="shared" si="93"/>
        <v>0</v>
      </c>
      <c r="Z76" s="548">
        <f ca="1">SUMIF(X47:AF72,X76,Z47:Z72)</f>
        <v>0</v>
      </c>
      <c r="AA76" s="533" t="s">
        <v>371</v>
      </c>
      <c r="AB76" s="499">
        <f t="shared" ca="1" si="105"/>
        <v>0</v>
      </c>
      <c r="AC76" s="495"/>
      <c r="AD76" s="498"/>
      <c r="AE76" s="501"/>
      <c r="AF76" s="498"/>
      <c r="AG76" s="498"/>
      <c r="AH76" s="564" t="s">
        <v>145</v>
      </c>
      <c r="AI76" s="503">
        <f t="shared" si="94"/>
        <v>0</v>
      </c>
      <c r="AJ76" s="548">
        <f ca="1">SUMIF(AH47:AP72,AH76,AJ47:AJ72)</f>
        <v>0</v>
      </c>
      <c r="AK76" s="533" t="s">
        <v>371</v>
      </c>
      <c r="AL76" s="499">
        <f t="shared" ca="1" si="106"/>
        <v>0</v>
      </c>
      <c r="AM76" s="495"/>
      <c r="AN76" s="498"/>
      <c r="AO76" s="501"/>
      <c r="AP76" s="498"/>
      <c r="AQ76" s="498"/>
      <c r="AR76" s="564" t="s">
        <v>145</v>
      </c>
      <c r="AS76" s="503">
        <f t="shared" si="95"/>
        <v>0</v>
      </c>
      <c r="AT76" s="548">
        <f ca="1">SUMIF(AR47:AZ72,AR76,AT47:AT72)</f>
        <v>0</v>
      </c>
      <c r="AU76" s="533" t="s">
        <v>371</v>
      </c>
      <c r="AV76" s="499">
        <f t="shared" ca="1" si="107"/>
        <v>0</v>
      </c>
      <c r="AW76" s="495"/>
      <c r="AX76" s="498"/>
      <c r="AY76" s="501"/>
      <c r="AZ76" s="498"/>
      <c r="BA76" s="498"/>
      <c r="BB76" s="564" t="s">
        <v>145</v>
      </c>
      <c r="BC76" s="503">
        <f t="shared" si="96"/>
        <v>0</v>
      </c>
      <c r="BD76" s="548">
        <f ca="1">SUMIF(BB47:BJ72,BB76,BD47:BD72)</f>
        <v>0</v>
      </c>
      <c r="BE76" s="533" t="s">
        <v>371</v>
      </c>
      <c r="BF76" s="499">
        <f t="shared" ca="1" si="108"/>
        <v>0</v>
      </c>
      <c r="BG76" s="495"/>
      <c r="BH76" s="498"/>
      <c r="BI76" s="501"/>
      <c r="BJ76" s="498"/>
      <c r="BK76" s="498"/>
      <c r="BL76" s="564" t="s">
        <v>145</v>
      </c>
      <c r="BM76" s="503">
        <f t="shared" si="97"/>
        <v>0</v>
      </c>
      <c r="BN76" s="548">
        <f ca="1">SUMIF(BL47:BT72,BL76,BN47:BN72)</f>
        <v>0</v>
      </c>
      <c r="BO76" s="533" t="s">
        <v>371</v>
      </c>
      <c r="BP76" s="499">
        <f t="shared" ca="1" si="109"/>
        <v>0</v>
      </c>
      <c r="BQ76" s="495"/>
      <c r="BR76" s="498"/>
      <c r="BS76" s="501"/>
      <c r="BT76" s="498"/>
      <c r="BU76" s="498"/>
      <c r="BV76" s="564" t="s">
        <v>145</v>
      </c>
      <c r="BW76" s="503">
        <f t="shared" si="98"/>
        <v>0</v>
      </c>
      <c r="BX76" s="548">
        <f ca="1">SUMIF(BV47:CD72,BV76,BX47:BX72)</f>
        <v>0</v>
      </c>
      <c r="BY76" s="533" t="s">
        <v>371</v>
      </c>
      <c r="BZ76" s="499">
        <f t="shared" ca="1" si="110"/>
        <v>0</v>
      </c>
      <c r="CA76" s="495"/>
      <c r="CB76" s="498"/>
      <c r="CC76" s="501"/>
      <c r="CD76" s="498"/>
      <c r="CE76" s="498"/>
      <c r="CF76" s="564" t="s">
        <v>145</v>
      </c>
      <c r="CG76" s="503">
        <f t="shared" si="99"/>
        <v>0</v>
      </c>
      <c r="CH76" s="548">
        <f ca="1">SUMIF(CF47:CN72,CF76,CH47:CH72)</f>
        <v>5</v>
      </c>
      <c r="CI76" s="533" t="s">
        <v>371</v>
      </c>
      <c r="CJ76" s="499">
        <f t="shared" ca="1" si="111"/>
        <v>0</v>
      </c>
      <c r="CK76" s="495"/>
      <c r="CL76" s="498"/>
      <c r="CM76" s="501"/>
      <c r="CN76" s="498"/>
      <c r="CO76" s="498"/>
      <c r="CP76" s="564" t="s">
        <v>145</v>
      </c>
      <c r="CQ76" s="503">
        <f t="shared" si="100"/>
        <v>0</v>
      </c>
      <c r="CR76" s="548">
        <f ca="1">SUMIF(CP47:CX72,CP76,CR47:CR72)</f>
        <v>4</v>
      </c>
      <c r="CS76" s="533" t="s">
        <v>371</v>
      </c>
      <c r="CT76" s="499">
        <f t="shared" ca="1" si="112"/>
        <v>0</v>
      </c>
      <c r="CU76" s="495"/>
      <c r="CV76" s="498"/>
      <c r="CW76" s="501"/>
      <c r="CX76" s="498"/>
      <c r="CY76" s="498"/>
      <c r="CZ76" s="564" t="s">
        <v>145</v>
      </c>
      <c r="DA76" s="503">
        <f t="shared" si="101"/>
        <v>0</v>
      </c>
      <c r="DB76" s="548">
        <f ca="1">SUMIF(CZ47:DH72,CZ76,DB47:DB72)</f>
        <v>0</v>
      </c>
      <c r="DC76" s="533" t="s">
        <v>371</v>
      </c>
      <c r="DD76" s="499">
        <f t="shared" ca="1" si="113"/>
        <v>0</v>
      </c>
      <c r="DE76" s="495"/>
      <c r="DF76" s="498"/>
      <c r="DG76" s="501"/>
      <c r="DH76" s="498"/>
      <c r="DI76" s="498"/>
      <c r="DJ76" s="564" t="s">
        <v>145</v>
      </c>
      <c r="DK76" s="503">
        <f t="shared" si="102"/>
        <v>0</v>
      </c>
      <c r="DL76" s="548">
        <f ca="1">SUMIF(DJ47:DR72,DJ76,DL47:DL72)</f>
        <v>0</v>
      </c>
      <c r="DM76" s="533" t="s">
        <v>371</v>
      </c>
      <c r="DN76" s="499">
        <f t="shared" ca="1" si="114"/>
        <v>0</v>
      </c>
      <c r="DO76" s="495"/>
      <c r="DP76" s="498"/>
      <c r="DQ76" s="501"/>
      <c r="DR76" s="502"/>
    </row>
    <row r="77" spans="1:122" ht="16.8" customHeight="1" thickTop="1" x14ac:dyDescent="0.2">
      <c r="A77" s="504"/>
      <c r="B77" s="504"/>
      <c r="C77" s="504"/>
      <c r="D77" s="505"/>
      <c r="E77" s="506"/>
      <c r="F77" s="505"/>
      <c r="G77" s="505"/>
      <c r="H77" s="506"/>
      <c r="I77" s="507"/>
      <c r="J77" s="508"/>
      <c r="K77" s="509"/>
      <c r="L77" s="509"/>
      <c r="M77" s="509"/>
      <c r="N77" s="510"/>
      <c r="O77" s="506"/>
      <c r="P77" s="549">
        <f ca="1">SUM(P73:P76)</f>
        <v>0</v>
      </c>
      <c r="Q77" s="510" t="s">
        <v>371</v>
      </c>
      <c r="R77" s="506">
        <f ca="1">SUM(R73:R76)</f>
        <v>0</v>
      </c>
      <c r="S77" s="506"/>
      <c r="T77" s="509"/>
      <c r="U77" s="511"/>
      <c r="V77" s="509"/>
      <c r="W77" s="509"/>
      <c r="X77" s="510"/>
      <c r="Y77" s="506"/>
      <c r="Z77" s="549">
        <f ca="1">SUM(Z73:Z76)</f>
        <v>0</v>
      </c>
      <c r="AA77" s="510" t="s">
        <v>371</v>
      </c>
      <c r="AB77" s="506">
        <f ca="1">SUM(AB73:AB76)</f>
        <v>0</v>
      </c>
      <c r="AC77" s="506"/>
      <c r="AD77" s="509"/>
      <c r="AE77" s="511"/>
      <c r="AF77" s="509"/>
      <c r="AG77" s="509"/>
      <c r="AH77" s="510"/>
      <c r="AI77" s="506"/>
      <c r="AJ77" s="549">
        <f ca="1">SUM(AJ73:AJ76)</f>
        <v>0</v>
      </c>
      <c r="AK77" s="510" t="s">
        <v>371</v>
      </c>
      <c r="AL77" s="506">
        <f ca="1">SUM(AL73:AL76)</f>
        <v>0</v>
      </c>
      <c r="AM77" s="506"/>
      <c r="AN77" s="509"/>
      <c r="AO77" s="511"/>
      <c r="AP77" s="509"/>
      <c r="AQ77" s="509"/>
      <c r="AR77" s="510"/>
      <c r="AS77" s="506"/>
      <c r="AT77" s="549">
        <f ca="1">SUM(AT73:AT76)</f>
        <v>0</v>
      </c>
      <c r="AU77" s="510" t="s">
        <v>371</v>
      </c>
      <c r="AV77" s="506">
        <f ca="1">SUM(AV73:AV76)</f>
        <v>0</v>
      </c>
      <c r="AW77" s="506"/>
      <c r="AX77" s="509"/>
      <c r="AY77" s="511"/>
      <c r="AZ77" s="509"/>
      <c r="BA77" s="509"/>
      <c r="BB77" s="510"/>
      <c r="BC77" s="506"/>
      <c r="BD77" s="549">
        <f ca="1">SUM(BD73:BD76)</f>
        <v>0</v>
      </c>
      <c r="BE77" s="510" t="s">
        <v>371</v>
      </c>
      <c r="BF77" s="506">
        <f ca="1">SUM(BF73:BF76)</f>
        <v>0</v>
      </c>
      <c r="BG77" s="506"/>
      <c r="BH77" s="509"/>
      <c r="BI77" s="511"/>
      <c r="BJ77" s="509"/>
      <c r="BK77" s="509"/>
      <c r="BL77" s="510"/>
      <c r="BM77" s="506"/>
      <c r="BN77" s="549">
        <f ca="1">SUM(BN73:BN76)</f>
        <v>3</v>
      </c>
      <c r="BO77" s="510" t="s">
        <v>371</v>
      </c>
      <c r="BP77" s="506">
        <f ca="1">SUM(BP73:BP76)</f>
        <v>0</v>
      </c>
      <c r="BQ77" s="506"/>
      <c r="BR77" s="509"/>
      <c r="BS77" s="511"/>
      <c r="BT77" s="509"/>
      <c r="BU77" s="509"/>
      <c r="BV77" s="510"/>
      <c r="BW77" s="506"/>
      <c r="BX77" s="549">
        <f ca="1">SUM(BX73:BX76)</f>
        <v>3</v>
      </c>
      <c r="BY77" s="510" t="s">
        <v>371</v>
      </c>
      <c r="BZ77" s="506">
        <f ca="1">SUM(BZ73:BZ76)</f>
        <v>0</v>
      </c>
      <c r="CA77" s="506"/>
      <c r="CB77" s="509"/>
      <c r="CC77" s="511"/>
      <c r="CD77" s="509"/>
      <c r="CE77" s="509"/>
      <c r="CF77" s="510"/>
      <c r="CG77" s="506"/>
      <c r="CH77" s="549">
        <f ca="1">SUM(CH73:CH76)</f>
        <v>13</v>
      </c>
      <c r="CI77" s="510" t="s">
        <v>371</v>
      </c>
      <c r="CJ77" s="506">
        <f ca="1">SUM(CJ73:CJ76)</f>
        <v>0</v>
      </c>
      <c r="CK77" s="506"/>
      <c r="CL77" s="509"/>
      <c r="CM77" s="511"/>
      <c r="CN77" s="509"/>
      <c r="CO77" s="509"/>
      <c r="CP77" s="510"/>
      <c r="CQ77" s="506"/>
      <c r="CR77" s="549">
        <f ca="1">SUM(CR73:CR76)</f>
        <v>11</v>
      </c>
      <c r="CS77" s="510" t="s">
        <v>371</v>
      </c>
      <c r="CT77" s="506">
        <f ca="1">SUM(CT73:CT76)</f>
        <v>0</v>
      </c>
      <c r="CU77" s="506"/>
      <c r="CV77" s="509"/>
      <c r="CW77" s="511"/>
      <c r="CX77" s="509"/>
      <c r="CY77" s="509"/>
      <c r="CZ77" s="510"/>
      <c r="DA77" s="506"/>
      <c r="DB77" s="549">
        <f ca="1">SUM(DB73:DB76)</f>
        <v>0</v>
      </c>
      <c r="DC77" s="510" t="s">
        <v>371</v>
      </c>
      <c r="DD77" s="506">
        <f ca="1">SUM(DD73:DD76)</f>
        <v>0</v>
      </c>
      <c r="DE77" s="506"/>
      <c r="DF77" s="509"/>
      <c r="DG77" s="511"/>
      <c r="DH77" s="509"/>
      <c r="DI77" s="509"/>
      <c r="DJ77" s="510"/>
      <c r="DK77" s="506"/>
      <c r="DL77" s="549">
        <f ca="1">SUM(DL73:DL76)</f>
        <v>0</v>
      </c>
      <c r="DM77" s="510" t="s">
        <v>371</v>
      </c>
      <c r="DN77" s="506">
        <f ca="1">SUM(DN73:DN76)</f>
        <v>0</v>
      </c>
      <c r="DO77" s="506"/>
      <c r="DP77" s="509"/>
      <c r="DQ77" s="511"/>
      <c r="DR77" s="512"/>
    </row>
    <row r="78" spans="1:122" ht="6.6" customHeight="1" x14ac:dyDescent="0.2">
      <c r="BU78" s="71"/>
      <c r="CE78" s="71"/>
      <c r="CO78" s="71"/>
      <c r="CY78" s="71"/>
      <c r="DI78" s="71"/>
    </row>
    <row r="79" spans="1:122" ht="16.2" customHeight="1" x14ac:dyDescent="0.2">
      <c r="A79" s="729" t="s">
        <v>152</v>
      </c>
      <c r="B79" s="619" t="s">
        <v>372</v>
      </c>
      <c r="C79" s="620" t="s">
        <v>373</v>
      </c>
      <c r="D79" s="104"/>
      <c r="E79" s="105"/>
      <c r="F79" s="104"/>
      <c r="G79" s="104"/>
      <c r="H79" s="105"/>
      <c r="I79" s="422"/>
      <c r="J79" s="423"/>
      <c r="K79" s="424"/>
      <c r="L79" s="424"/>
      <c r="M79" s="425" t="s">
        <v>454</v>
      </c>
      <c r="N79" s="490" t="s">
        <v>154</v>
      </c>
      <c r="O79" s="489">
        <f>IF($C$79="警備隊長・副隊長",$DV$10,IF($C$79="警備副隊長",$DV$11,IF($C$79="警備員",$DV$12,$DV$12)))</f>
        <v>0</v>
      </c>
      <c r="P79" s="490">
        <v>0</v>
      </c>
      <c r="Q79" s="490" t="s">
        <v>30</v>
      </c>
      <c r="R79" s="489">
        <f t="shared" ref="R79:R80" si="115">O79*P79</f>
        <v>0</v>
      </c>
      <c r="S79" s="493"/>
      <c r="T79" s="490" t="s">
        <v>142</v>
      </c>
      <c r="U79" s="493"/>
      <c r="V79" s="492">
        <f t="shared" ref="V79:V80" si="116">SUM(U79-S79)</f>
        <v>0</v>
      </c>
      <c r="W79" s="425" t="s">
        <v>454</v>
      </c>
      <c r="X79" s="490" t="s">
        <v>154</v>
      </c>
      <c r="Y79" s="489">
        <f>IF($C$79="警備隊長・副隊長",$DV$10,IF($C$79="警備副隊長",$DV$11,IF($C$79="警備員",$DV$12,$DV$12)))</f>
        <v>0</v>
      </c>
      <c r="Z79" s="490">
        <v>0</v>
      </c>
      <c r="AA79" s="490" t="s">
        <v>30</v>
      </c>
      <c r="AB79" s="489">
        <f t="shared" ref="AB79:AB80" si="117">Y79*Z79</f>
        <v>0</v>
      </c>
      <c r="AC79" s="493"/>
      <c r="AD79" s="490" t="s">
        <v>142</v>
      </c>
      <c r="AE79" s="493"/>
      <c r="AF79" s="492">
        <f t="shared" ref="AF79:AF80" si="118">SUM(AE79-AC79)</f>
        <v>0</v>
      </c>
      <c r="AG79" s="425" t="s">
        <v>454</v>
      </c>
      <c r="AH79" s="490" t="s">
        <v>154</v>
      </c>
      <c r="AI79" s="489">
        <f>IF($C$79="警備隊長・副隊長",$DV$10,IF($C$79="警備副隊長",$DV$11,IF($C$79="警備員",$DV$12,$DV$12)))</f>
        <v>0</v>
      </c>
      <c r="AJ79" s="490">
        <v>0</v>
      </c>
      <c r="AK79" s="490" t="s">
        <v>30</v>
      </c>
      <c r="AL79" s="489">
        <f t="shared" ref="AL79:AL80" si="119">AI79*AJ79</f>
        <v>0</v>
      </c>
      <c r="AM79" s="493"/>
      <c r="AN79" s="490" t="s">
        <v>142</v>
      </c>
      <c r="AO79" s="493"/>
      <c r="AP79" s="492">
        <f t="shared" ref="AP79:AP80" si="120">SUM(AO79-AM79)</f>
        <v>0</v>
      </c>
      <c r="AQ79" s="425" t="s">
        <v>454</v>
      </c>
      <c r="AR79" s="490" t="s">
        <v>154</v>
      </c>
      <c r="AS79" s="489">
        <f>IF($C$79="警備隊長・副隊長",$DV$10,IF($C$79="警備副隊長",$DV$11,IF($C$79="警備員",$DV$12,$DV$12)))</f>
        <v>0</v>
      </c>
      <c r="AT79" s="490">
        <v>0</v>
      </c>
      <c r="AU79" s="490" t="s">
        <v>30</v>
      </c>
      <c r="AV79" s="489">
        <f t="shared" ref="AV79:AV80" si="121">AS79*AT79</f>
        <v>0</v>
      </c>
      <c r="AW79" s="493"/>
      <c r="AX79" s="490" t="s">
        <v>142</v>
      </c>
      <c r="AY79" s="493"/>
      <c r="AZ79" s="492">
        <f t="shared" ref="AZ79:AZ80" si="122">SUM(AY79-AW79)</f>
        <v>0</v>
      </c>
      <c r="BA79" s="425" t="s">
        <v>454</v>
      </c>
      <c r="BB79" s="490" t="s">
        <v>154</v>
      </c>
      <c r="BC79" s="489">
        <f>IF($C$79="警備隊長・副隊長",$DV$10,IF($C$79="警備副隊長",$DV$11,IF($C$79="警備員",$DV$12,$DV$12)))</f>
        <v>0</v>
      </c>
      <c r="BD79" s="490">
        <v>0</v>
      </c>
      <c r="BE79" s="490" t="s">
        <v>30</v>
      </c>
      <c r="BF79" s="489">
        <f t="shared" ref="BF79:BF80" si="123">BC79*BD79</f>
        <v>0</v>
      </c>
      <c r="BG79" s="493"/>
      <c r="BH79" s="490" t="s">
        <v>142</v>
      </c>
      <c r="BI79" s="493"/>
      <c r="BJ79" s="492">
        <f t="shared" ref="BJ79:BJ80" si="124">SUM(BI79-BG79)</f>
        <v>0</v>
      </c>
      <c r="BK79" s="425" t="s">
        <v>454</v>
      </c>
      <c r="BL79" s="490" t="s">
        <v>154</v>
      </c>
      <c r="BM79" s="489">
        <f>IF($C$79="警備隊長・副隊長",$DV$10,IF($C$79="警備副隊長",$DV$11,IF($C$79="警備員",$DV$12,$DV$12)))</f>
        <v>0</v>
      </c>
      <c r="BN79" s="490">
        <v>0</v>
      </c>
      <c r="BO79" s="490" t="s">
        <v>30</v>
      </c>
      <c r="BP79" s="489">
        <f t="shared" ref="BP79:BP80" si="125">BM79*BN79</f>
        <v>0</v>
      </c>
      <c r="BQ79" s="489"/>
      <c r="BR79" s="490" t="s">
        <v>142</v>
      </c>
      <c r="BS79" s="491"/>
      <c r="BT79" s="492">
        <f t="shared" ref="BT79:BT80" si="126">SUM(BS79-BQ79)</f>
        <v>0</v>
      </c>
      <c r="BU79" s="425" t="s">
        <v>454</v>
      </c>
      <c r="BV79" s="490" t="s">
        <v>154</v>
      </c>
      <c r="BW79" s="489">
        <f>IF($C$79="警備隊長・副隊長",$DV$10,IF($C$79="警備副隊長",$DV$11,IF($C$79="警備員",$DV$12,$DV$12)))</f>
        <v>0</v>
      </c>
      <c r="BX79" s="490">
        <v>0</v>
      </c>
      <c r="BY79" s="490" t="s">
        <v>30</v>
      </c>
      <c r="BZ79" s="489">
        <f t="shared" ref="BZ79:BZ80" si="127">BW79*BX79</f>
        <v>0</v>
      </c>
      <c r="CA79" s="489"/>
      <c r="CB79" s="490" t="s">
        <v>142</v>
      </c>
      <c r="CC79" s="491"/>
      <c r="CD79" s="492">
        <f t="shared" ref="CD79:CD80" si="128">SUM(CC79-CA79)</f>
        <v>0</v>
      </c>
      <c r="CE79" s="425" t="s">
        <v>454</v>
      </c>
      <c r="CF79" s="490" t="s">
        <v>154</v>
      </c>
      <c r="CG79" s="489">
        <f>IF($C$79="警備隊長・副隊長",$DV$10,IF($C$79="警備副隊長",$DV$11,IF($C$79="警備員",$DV$12,$DV$12)))</f>
        <v>0</v>
      </c>
      <c r="CH79" s="490">
        <v>0</v>
      </c>
      <c r="CI79" s="490" t="s">
        <v>30</v>
      </c>
      <c r="CJ79" s="489">
        <f t="shared" ref="CJ79:CJ80" si="129">CG79*CH79</f>
        <v>0</v>
      </c>
      <c r="CK79" s="489"/>
      <c r="CL79" s="490" t="s">
        <v>142</v>
      </c>
      <c r="CM79" s="491"/>
      <c r="CN79" s="492">
        <f t="shared" ref="CN79:CN80" si="130">SUM(CM79-CK79)</f>
        <v>0</v>
      </c>
      <c r="CO79" s="425" t="s">
        <v>454</v>
      </c>
      <c r="CP79" s="490" t="s">
        <v>154</v>
      </c>
      <c r="CQ79" s="489">
        <f>IF($C$79="警備隊長・副隊長",$DV$10,IF($C$79="警備副隊長",$DV$11,IF($C$79="警備員",$DV$12,$DV$12)))</f>
        <v>0</v>
      </c>
      <c r="CR79" s="490">
        <v>0</v>
      </c>
      <c r="CS79" s="490" t="s">
        <v>30</v>
      </c>
      <c r="CT79" s="489">
        <f t="shared" ref="CT79:CT80" si="131">CQ79*CR79</f>
        <v>0</v>
      </c>
      <c r="CU79" s="489"/>
      <c r="CV79" s="490" t="s">
        <v>142</v>
      </c>
      <c r="CW79" s="491"/>
      <c r="CX79" s="492">
        <f t="shared" ref="CX79:CX80" si="132">SUM(CW79-CU79)</f>
        <v>0</v>
      </c>
      <c r="CY79" s="425" t="s">
        <v>454</v>
      </c>
      <c r="CZ79" s="490" t="s">
        <v>154</v>
      </c>
      <c r="DA79" s="489">
        <f>IF($C$79="警備隊長・副隊長",$DV$10,IF($C$79="警備副隊長",$DV$11,IF($C$79="警備員",$DV$12,$DV$12)))</f>
        <v>0</v>
      </c>
      <c r="DB79" s="490">
        <v>0</v>
      </c>
      <c r="DC79" s="490" t="s">
        <v>30</v>
      </c>
      <c r="DD79" s="489">
        <f t="shared" ref="DD79:DD80" si="133">DA79*DB79</f>
        <v>0</v>
      </c>
      <c r="DE79" s="489"/>
      <c r="DF79" s="490" t="s">
        <v>142</v>
      </c>
      <c r="DG79" s="491"/>
      <c r="DH79" s="492">
        <f t="shared" ref="DH79:DH80" si="134">SUM(DG79-DE79)</f>
        <v>0</v>
      </c>
      <c r="DI79" s="425" t="s">
        <v>454</v>
      </c>
      <c r="DJ79" s="490" t="s">
        <v>154</v>
      </c>
      <c r="DK79" s="489">
        <f>IF($C$79="警備隊長・副隊長",$DV$10,IF($C$79="警備副隊長",$DV$11,IF($C$79="警備員",$DV$12,$DV$12)))</f>
        <v>0</v>
      </c>
      <c r="DL79" s="490">
        <v>0</v>
      </c>
      <c r="DM79" s="490" t="s">
        <v>30</v>
      </c>
      <c r="DN79" s="489">
        <f t="shared" ref="DN79:DN80" si="135">DK79*DL79</f>
        <v>0</v>
      </c>
      <c r="DO79" s="489"/>
      <c r="DP79" s="490" t="s">
        <v>142</v>
      </c>
      <c r="DQ79" s="491"/>
      <c r="DR79" s="492">
        <f t="shared" ref="DR79:DR80" si="136">SUM(DQ79-DO79)</f>
        <v>0</v>
      </c>
    </row>
    <row r="80" spans="1:122" ht="16.2" customHeight="1" x14ac:dyDescent="0.2">
      <c r="A80" s="729"/>
      <c r="B80" s="621" t="s">
        <v>374</v>
      </c>
      <c r="C80" s="622" t="s">
        <v>375</v>
      </c>
      <c r="D80" s="104"/>
      <c r="E80" s="105"/>
      <c r="F80" s="104"/>
      <c r="G80" s="104"/>
      <c r="H80" s="105"/>
      <c r="I80" s="422"/>
      <c r="J80" s="423"/>
      <c r="K80" s="424"/>
      <c r="L80" s="424"/>
      <c r="M80" s="425" t="s">
        <v>455</v>
      </c>
      <c r="N80" s="490" t="s">
        <v>154</v>
      </c>
      <c r="O80" s="489">
        <f>IF($C$80="警備隊長・副隊長",$DV$10,IF($C$80="警備副隊長",$DV$11,IF($C$80="警備員",$DV$12,$DV$12)))</f>
        <v>0</v>
      </c>
      <c r="P80" s="490">
        <v>0</v>
      </c>
      <c r="Q80" s="490" t="s">
        <v>30</v>
      </c>
      <c r="R80" s="489">
        <f t="shared" si="115"/>
        <v>0</v>
      </c>
      <c r="S80" s="489"/>
      <c r="T80" s="490" t="s">
        <v>142</v>
      </c>
      <c r="U80" s="491"/>
      <c r="V80" s="492">
        <f t="shared" si="116"/>
        <v>0</v>
      </c>
      <c r="W80" s="425" t="s">
        <v>455</v>
      </c>
      <c r="X80" s="490" t="s">
        <v>154</v>
      </c>
      <c r="Y80" s="489">
        <f>IF($C$80="警備隊長・副隊長",$DV$10,IF($C$80="警備副隊長",$DV$11,IF($C$80="警備員",$DV$12,$DV$12)))</f>
        <v>0</v>
      </c>
      <c r="Z80" s="490">
        <v>0</v>
      </c>
      <c r="AA80" s="490" t="s">
        <v>30</v>
      </c>
      <c r="AB80" s="489">
        <f t="shared" si="117"/>
        <v>0</v>
      </c>
      <c r="AC80" s="493"/>
      <c r="AD80" s="490" t="s">
        <v>142</v>
      </c>
      <c r="AE80" s="493"/>
      <c r="AF80" s="492">
        <f t="shared" si="118"/>
        <v>0</v>
      </c>
      <c r="AG80" s="425" t="s">
        <v>455</v>
      </c>
      <c r="AH80" s="490" t="s">
        <v>154</v>
      </c>
      <c r="AI80" s="489">
        <f>IF($C$80="警備隊長・副隊長",$DV$10,IF($C$80="警備副隊長",$DV$11,IF($C$80="警備員",$DV$12,$DV$12)))</f>
        <v>0</v>
      </c>
      <c r="AJ80" s="490">
        <v>0</v>
      </c>
      <c r="AK80" s="490" t="s">
        <v>30</v>
      </c>
      <c r="AL80" s="489">
        <f t="shared" si="119"/>
        <v>0</v>
      </c>
      <c r="AM80" s="493"/>
      <c r="AN80" s="490" t="s">
        <v>142</v>
      </c>
      <c r="AO80" s="493"/>
      <c r="AP80" s="492">
        <f t="shared" si="120"/>
        <v>0</v>
      </c>
      <c r="AQ80" s="425" t="s">
        <v>455</v>
      </c>
      <c r="AR80" s="490" t="s">
        <v>154</v>
      </c>
      <c r="AS80" s="489">
        <f>IF($C$80="警備隊長・副隊長",$DV$10,IF($C$80="警備副隊長",$DV$11,IF($C$80="警備員",$DV$12,$DV$12)))</f>
        <v>0</v>
      </c>
      <c r="AT80" s="490">
        <v>0</v>
      </c>
      <c r="AU80" s="490" t="s">
        <v>30</v>
      </c>
      <c r="AV80" s="489">
        <f t="shared" si="121"/>
        <v>0</v>
      </c>
      <c r="AW80" s="493"/>
      <c r="AX80" s="490" t="s">
        <v>142</v>
      </c>
      <c r="AY80" s="493"/>
      <c r="AZ80" s="492">
        <f t="shared" si="122"/>
        <v>0</v>
      </c>
      <c r="BA80" s="425" t="s">
        <v>455</v>
      </c>
      <c r="BB80" s="490" t="s">
        <v>154</v>
      </c>
      <c r="BC80" s="489">
        <f>IF($C$80="警備隊長・副隊長",$DV$10,IF($C$80="警備副隊長",$DV$11,IF($C$80="警備員",$DV$12,$DV$12)))</f>
        <v>0</v>
      </c>
      <c r="BD80" s="490">
        <v>0</v>
      </c>
      <c r="BE80" s="490" t="s">
        <v>30</v>
      </c>
      <c r="BF80" s="489">
        <f t="shared" si="123"/>
        <v>0</v>
      </c>
      <c r="BG80" s="493"/>
      <c r="BH80" s="490" t="s">
        <v>142</v>
      </c>
      <c r="BI80" s="493"/>
      <c r="BJ80" s="492">
        <f t="shared" si="124"/>
        <v>0</v>
      </c>
      <c r="BK80" s="425" t="s">
        <v>455</v>
      </c>
      <c r="BL80" s="490" t="s">
        <v>154</v>
      </c>
      <c r="BM80" s="489">
        <f>IF($C$80="警備隊長・副隊長",$DV$10,IF($C$80="警備副隊長",$DV$11,IF($C$80="警備員",$DV$12,$DV$12)))</f>
        <v>0</v>
      </c>
      <c r="BN80" s="490">
        <v>0</v>
      </c>
      <c r="BO80" s="490" t="s">
        <v>30</v>
      </c>
      <c r="BP80" s="489">
        <f t="shared" si="125"/>
        <v>0</v>
      </c>
      <c r="BQ80" s="489"/>
      <c r="BR80" s="490" t="s">
        <v>142</v>
      </c>
      <c r="BS80" s="491"/>
      <c r="BT80" s="492">
        <f t="shared" si="126"/>
        <v>0</v>
      </c>
      <c r="BU80" s="425" t="s">
        <v>455</v>
      </c>
      <c r="BV80" s="490" t="s">
        <v>154</v>
      </c>
      <c r="BW80" s="489">
        <f>IF($C$80="警備隊長・副隊長",$DV$10,IF($C$80="警備副隊長",$DV$11,IF($C$80="警備員",$DV$12,$DV$12)))</f>
        <v>0</v>
      </c>
      <c r="BX80" s="490">
        <v>0</v>
      </c>
      <c r="BY80" s="490" t="s">
        <v>30</v>
      </c>
      <c r="BZ80" s="489">
        <f t="shared" si="127"/>
        <v>0</v>
      </c>
      <c r="CA80" s="489"/>
      <c r="CB80" s="490" t="s">
        <v>142</v>
      </c>
      <c r="CC80" s="491"/>
      <c r="CD80" s="492">
        <f t="shared" si="128"/>
        <v>0</v>
      </c>
      <c r="CE80" s="425" t="s">
        <v>455</v>
      </c>
      <c r="CF80" s="426" t="s">
        <v>154</v>
      </c>
      <c r="CG80" s="105">
        <f>IF($C$80="警備隊長・副隊長",$DV$10,IF($C$80="警備副隊長",$DV$11,IF($C$80="警備員",$DV$12,$DV$12)))</f>
        <v>0</v>
      </c>
      <c r="CH80" s="426">
        <v>1</v>
      </c>
      <c r="CI80" s="426" t="s">
        <v>30</v>
      </c>
      <c r="CJ80" s="105">
        <f t="shared" si="129"/>
        <v>0</v>
      </c>
      <c r="CK80" s="427">
        <v>0.27083333333333331</v>
      </c>
      <c r="CL80" s="426" t="s">
        <v>142</v>
      </c>
      <c r="CM80" s="427">
        <v>0.72916666666666663</v>
      </c>
      <c r="CN80" s="428">
        <f t="shared" si="130"/>
        <v>0.45833333333333331</v>
      </c>
      <c r="CO80" s="425" t="s">
        <v>455</v>
      </c>
      <c r="CP80" s="426" t="s">
        <v>154</v>
      </c>
      <c r="CQ80" s="105">
        <f>IF($C$80="警備隊長・副隊長",$DV$10,IF($C$80="警備副隊長",$DV$11,IF($C$80="警備員",$DV$12,$DV$12)))</f>
        <v>0</v>
      </c>
      <c r="CR80" s="426">
        <v>1</v>
      </c>
      <c r="CS80" s="426" t="s">
        <v>30</v>
      </c>
      <c r="CT80" s="105">
        <f t="shared" si="131"/>
        <v>0</v>
      </c>
      <c r="CU80" s="427">
        <v>0.27083333333333331</v>
      </c>
      <c r="CV80" s="426" t="s">
        <v>142</v>
      </c>
      <c r="CW80" s="427">
        <v>0.75</v>
      </c>
      <c r="CX80" s="428">
        <f t="shared" si="132"/>
        <v>0.47916666666666669</v>
      </c>
      <c r="CY80" s="425" t="s">
        <v>455</v>
      </c>
      <c r="CZ80" s="490" t="s">
        <v>154</v>
      </c>
      <c r="DA80" s="489">
        <f>IF($C$80="警備隊長・副隊長",$DV$10,IF($C$80="警備副隊長",$DV$11,IF($C$80="警備員",$DV$12,$DV$12)))</f>
        <v>0</v>
      </c>
      <c r="DB80" s="490">
        <v>0</v>
      </c>
      <c r="DC80" s="490" t="s">
        <v>30</v>
      </c>
      <c r="DD80" s="489">
        <f t="shared" si="133"/>
        <v>0</v>
      </c>
      <c r="DE80" s="489"/>
      <c r="DF80" s="490" t="s">
        <v>142</v>
      </c>
      <c r="DG80" s="491"/>
      <c r="DH80" s="492">
        <f t="shared" si="134"/>
        <v>0</v>
      </c>
      <c r="DI80" s="425" t="s">
        <v>455</v>
      </c>
      <c r="DJ80" s="490" t="s">
        <v>154</v>
      </c>
      <c r="DK80" s="489">
        <f>IF($C$80="警備隊長・副隊長",$DV$10,IF($C$80="警備副隊長",$DV$11,IF($C$80="警備員",$DV$12,$DV$12)))</f>
        <v>0</v>
      </c>
      <c r="DL80" s="490">
        <v>0</v>
      </c>
      <c r="DM80" s="490" t="s">
        <v>30</v>
      </c>
      <c r="DN80" s="489">
        <f t="shared" si="135"/>
        <v>0</v>
      </c>
      <c r="DO80" s="489"/>
      <c r="DP80" s="490" t="s">
        <v>142</v>
      </c>
      <c r="DQ80" s="491"/>
      <c r="DR80" s="492">
        <f t="shared" si="136"/>
        <v>0</v>
      </c>
    </row>
    <row r="81" spans="1:134" ht="16.2" customHeight="1" x14ac:dyDescent="0.2">
      <c r="A81" s="729"/>
      <c r="B81" s="623" t="s">
        <v>153</v>
      </c>
      <c r="C81" s="624" t="s">
        <v>447</v>
      </c>
      <c r="D81" s="104" t="s">
        <v>154</v>
      </c>
      <c r="E81" s="105">
        <v>50000</v>
      </c>
      <c r="F81" s="426">
        <v>0</v>
      </c>
      <c r="G81" s="426" t="s">
        <v>30</v>
      </c>
      <c r="H81" s="105">
        <f>E81*F81</f>
        <v>0</v>
      </c>
      <c r="I81" s="476"/>
      <c r="J81" s="476" t="s">
        <v>142</v>
      </c>
      <c r="K81" s="427"/>
      <c r="L81" s="428">
        <f>SUM(K81-I81)</f>
        <v>0</v>
      </c>
      <c r="M81" s="436" t="s">
        <v>455</v>
      </c>
      <c r="N81" s="490" t="s">
        <v>154</v>
      </c>
      <c r="O81" s="489">
        <f>IF($C$81="警備隊長・副隊長",$DV$10,IF($C$81="警備副隊長",$DV$11,IF($C$81="警備員",$DV$12,$DV$12)))</f>
        <v>0</v>
      </c>
      <c r="P81" s="490">
        <v>0</v>
      </c>
      <c r="Q81" s="490" t="s">
        <v>30</v>
      </c>
      <c r="R81" s="489">
        <f>O81*P81</f>
        <v>0</v>
      </c>
      <c r="S81" s="493"/>
      <c r="T81" s="490" t="s">
        <v>142</v>
      </c>
      <c r="U81" s="493"/>
      <c r="V81" s="492">
        <f>SUM(U81-S81)</f>
        <v>0</v>
      </c>
      <c r="W81" s="436" t="s">
        <v>455</v>
      </c>
      <c r="X81" s="490" t="s">
        <v>154</v>
      </c>
      <c r="Y81" s="489">
        <f>IF($C$81="警備隊長・副隊長",$DV$10,IF($C$81="警備副隊長",$DV$11,IF($C$81="警備員",$DV$12,$DV$12)))</f>
        <v>0</v>
      </c>
      <c r="Z81" s="490">
        <v>0</v>
      </c>
      <c r="AA81" s="490" t="s">
        <v>30</v>
      </c>
      <c r="AB81" s="489">
        <f>Y81*Z81</f>
        <v>0</v>
      </c>
      <c r="AC81" s="493"/>
      <c r="AD81" s="490" t="s">
        <v>142</v>
      </c>
      <c r="AE81" s="493"/>
      <c r="AF81" s="492">
        <f>SUM(AE81-AC81)</f>
        <v>0</v>
      </c>
      <c r="AG81" s="436" t="s">
        <v>455</v>
      </c>
      <c r="AH81" s="490" t="s">
        <v>154</v>
      </c>
      <c r="AI81" s="489">
        <f>IF($C$81="警備隊長・副隊長",$DV$10,IF($C$81="警備副隊長",$DV$11,IF($C$81="警備員",$DV$12,$DV$12)))</f>
        <v>0</v>
      </c>
      <c r="AJ81" s="490">
        <v>0</v>
      </c>
      <c r="AK81" s="490" t="s">
        <v>30</v>
      </c>
      <c r="AL81" s="489">
        <f>AI81*AJ81</f>
        <v>0</v>
      </c>
      <c r="AM81" s="493"/>
      <c r="AN81" s="490" t="s">
        <v>142</v>
      </c>
      <c r="AO81" s="493"/>
      <c r="AP81" s="492">
        <f>SUM(AO81-AM81)</f>
        <v>0</v>
      </c>
      <c r="AQ81" s="436" t="s">
        <v>455</v>
      </c>
      <c r="AR81" s="490" t="s">
        <v>154</v>
      </c>
      <c r="AS81" s="489">
        <f>IF($C$81="警備隊長・副隊長",$DV$10,IF($C$81="警備副隊長",$DV$11,IF($C$81="警備員",$DV$12,$DV$12)))</f>
        <v>0</v>
      </c>
      <c r="AT81" s="490">
        <v>0</v>
      </c>
      <c r="AU81" s="490" t="s">
        <v>30</v>
      </c>
      <c r="AV81" s="489">
        <f>AS81*AT81</f>
        <v>0</v>
      </c>
      <c r="AW81" s="493"/>
      <c r="AX81" s="490" t="s">
        <v>142</v>
      </c>
      <c r="AY81" s="493"/>
      <c r="AZ81" s="492">
        <f>SUM(AY81-AW81)</f>
        <v>0</v>
      </c>
      <c r="BA81" s="436" t="s">
        <v>455</v>
      </c>
      <c r="BB81" s="490" t="s">
        <v>154</v>
      </c>
      <c r="BC81" s="489">
        <f>IF($C$81="警備隊長・副隊長",$DV$10,IF($C$81="警備副隊長",$DV$11,IF($C$81="警備員",$DV$12,$DV$12)))</f>
        <v>0</v>
      </c>
      <c r="BD81" s="490">
        <v>0</v>
      </c>
      <c r="BE81" s="490" t="s">
        <v>30</v>
      </c>
      <c r="BF81" s="489">
        <f>BC81*BD81</f>
        <v>0</v>
      </c>
      <c r="BG81" s="493"/>
      <c r="BH81" s="490" t="s">
        <v>142</v>
      </c>
      <c r="BI81" s="493"/>
      <c r="BJ81" s="492">
        <f>SUM(BI81-BG81)</f>
        <v>0</v>
      </c>
      <c r="BK81" s="436" t="s">
        <v>455</v>
      </c>
      <c r="BL81" s="426" t="s">
        <v>154</v>
      </c>
      <c r="BM81" s="105">
        <f>IF($C$81="警備隊長・副隊長",$DV$10,IF($C$81="警備副隊長",$DV$11,IF($C$81="警備員",$DV$12,$DV$12)))</f>
        <v>0</v>
      </c>
      <c r="BN81" s="426">
        <v>2</v>
      </c>
      <c r="BO81" s="426" t="s">
        <v>30</v>
      </c>
      <c r="BP81" s="105">
        <f>BM81*BN81</f>
        <v>0</v>
      </c>
      <c r="BQ81" s="427">
        <v>0.3125</v>
      </c>
      <c r="BR81" s="426" t="s">
        <v>142</v>
      </c>
      <c r="BS81" s="427">
        <v>0.64583333333333337</v>
      </c>
      <c r="BT81" s="428">
        <f>SUM(BS81-BQ81)</f>
        <v>0.33333333333333337</v>
      </c>
      <c r="BU81" s="436" t="s">
        <v>455</v>
      </c>
      <c r="BV81" s="426" t="s">
        <v>154</v>
      </c>
      <c r="BW81" s="105">
        <f>IF($C$81="警備隊長・副隊長",$DV$10,IF($C$81="警備副隊長",$DV$11,IF($C$81="警備員",$DV$12,$DV$12)))</f>
        <v>0</v>
      </c>
      <c r="BX81" s="426">
        <v>2</v>
      </c>
      <c r="BY81" s="426" t="s">
        <v>30</v>
      </c>
      <c r="BZ81" s="105">
        <f>BW81*BX81</f>
        <v>0</v>
      </c>
      <c r="CA81" s="427">
        <v>0.3125</v>
      </c>
      <c r="CB81" s="426" t="s">
        <v>142</v>
      </c>
      <c r="CC81" s="427">
        <v>0.64583333333333337</v>
      </c>
      <c r="CD81" s="428">
        <f>SUM(CC81-CA81)</f>
        <v>0.33333333333333337</v>
      </c>
      <c r="CE81" s="436" t="s">
        <v>455</v>
      </c>
      <c r="CF81" s="426" t="s">
        <v>154</v>
      </c>
      <c r="CG81" s="105">
        <f>IF($C$81="警備隊長・副隊長",$DV$10,IF($C$81="警備副隊長",$DV$11,IF($C$81="警備員",$DV$12,$DV$12)))</f>
        <v>0</v>
      </c>
      <c r="CH81" s="426">
        <v>10</v>
      </c>
      <c r="CI81" s="426" t="s">
        <v>30</v>
      </c>
      <c r="CJ81" s="105">
        <f>CG81*CH81</f>
        <v>0</v>
      </c>
      <c r="CK81" s="427">
        <v>0.27083333333333331</v>
      </c>
      <c r="CL81" s="426" t="s">
        <v>142</v>
      </c>
      <c r="CM81" s="427">
        <v>0.72916666666666663</v>
      </c>
      <c r="CN81" s="428">
        <f>SUM(CM81-CK81)</f>
        <v>0.45833333333333331</v>
      </c>
      <c r="CO81" s="436" t="s">
        <v>455</v>
      </c>
      <c r="CP81" s="426" t="s">
        <v>154</v>
      </c>
      <c r="CQ81" s="105">
        <f>IF($C$81="警備隊長・副隊長",$DV$10,IF($C$81="警備副隊長",$DV$11,IF($C$81="警備員",$DV$12,$DV$12)))</f>
        <v>0</v>
      </c>
      <c r="CR81" s="426">
        <v>8</v>
      </c>
      <c r="CS81" s="426" t="s">
        <v>30</v>
      </c>
      <c r="CT81" s="105">
        <f>CQ81*CR81</f>
        <v>0</v>
      </c>
      <c r="CU81" s="427">
        <v>0.27083333333333331</v>
      </c>
      <c r="CV81" s="426" t="s">
        <v>142</v>
      </c>
      <c r="CW81" s="427">
        <v>0.75</v>
      </c>
      <c r="CX81" s="428">
        <f>SUM(CW81-CU81)</f>
        <v>0.47916666666666669</v>
      </c>
      <c r="CY81" s="436" t="s">
        <v>455</v>
      </c>
      <c r="CZ81" s="490" t="s">
        <v>154</v>
      </c>
      <c r="DA81" s="489">
        <f>IF($C$81="警備隊長・副隊長",$DV$10,IF($C$81="警備副隊長",$DV$11,IF($C$81="警備員",$DV$12,$DV$12)))</f>
        <v>0</v>
      </c>
      <c r="DB81" s="490">
        <v>0</v>
      </c>
      <c r="DC81" s="490" t="s">
        <v>30</v>
      </c>
      <c r="DD81" s="489">
        <f>DA81*DB81</f>
        <v>0</v>
      </c>
      <c r="DE81" s="493"/>
      <c r="DF81" s="490" t="s">
        <v>142</v>
      </c>
      <c r="DG81" s="493"/>
      <c r="DH81" s="492">
        <f>SUM(DG81-DE81)</f>
        <v>0</v>
      </c>
      <c r="DI81" s="436" t="s">
        <v>455</v>
      </c>
      <c r="DJ81" s="490" t="s">
        <v>154</v>
      </c>
      <c r="DK81" s="489">
        <f>IF($C$81="警備隊長・副隊長",$DV$10,IF($C$81="警備副隊長",$DV$11,IF($C$81="警備員",$DV$12,$DV$12)))</f>
        <v>0</v>
      </c>
      <c r="DL81" s="490">
        <v>0</v>
      </c>
      <c r="DM81" s="490" t="s">
        <v>30</v>
      </c>
      <c r="DN81" s="489">
        <f>DK81*DL81</f>
        <v>0</v>
      </c>
      <c r="DO81" s="493"/>
      <c r="DP81" s="490" t="s">
        <v>142</v>
      </c>
      <c r="DQ81" s="493"/>
      <c r="DR81" s="492">
        <f>SUM(DQ81-DO81)</f>
        <v>0</v>
      </c>
      <c r="DS81" s="573"/>
    </row>
    <row r="82" spans="1:134" ht="16.2" customHeight="1" x14ac:dyDescent="0.2">
      <c r="A82" s="729"/>
      <c r="B82" s="623" t="s">
        <v>155</v>
      </c>
      <c r="C82" s="624" t="s">
        <v>160</v>
      </c>
      <c r="D82" s="104" t="s">
        <v>154</v>
      </c>
      <c r="E82" s="105">
        <v>50000</v>
      </c>
      <c r="F82" s="426">
        <v>0</v>
      </c>
      <c r="G82" s="426" t="s">
        <v>30</v>
      </c>
      <c r="H82" s="105">
        <f>E82*F82</f>
        <v>0</v>
      </c>
      <c r="I82" s="476"/>
      <c r="J82" s="476" t="s">
        <v>142</v>
      </c>
      <c r="K82" s="427"/>
      <c r="L82" s="428">
        <f>SUM(K82-I82)</f>
        <v>0</v>
      </c>
      <c r="M82" s="436" t="s">
        <v>456</v>
      </c>
      <c r="N82" s="490" t="s">
        <v>154</v>
      </c>
      <c r="O82" s="489">
        <f>IF($C$82="警備隊長・副隊長",$DV$10,IF(C82="警備副隊長",$DV$11,IF($C$82="警備員",$DV$12,$DV$12)))</f>
        <v>0</v>
      </c>
      <c r="P82" s="490">
        <v>0</v>
      </c>
      <c r="Q82" s="490" t="s">
        <v>30</v>
      </c>
      <c r="R82" s="489">
        <f>O82*P82</f>
        <v>0</v>
      </c>
      <c r="S82" s="493"/>
      <c r="T82" s="490" t="s">
        <v>142</v>
      </c>
      <c r="U82" s="493"/>
      <c r="V82" s="492">
        <f>SUM(U82-S82)</f>
        <v>0</v>
      </c>
      <c r="W82" s="436" t="s">
        <v>456</v>
      </c>
      <c r="X82" s="490" t="s">
        <v>154</v>
      </c>
      <c r="Y82" s="489">
        <f>IF($C$82="警備隊長・副隊長",$DV$10,IF(M82="警備副隊長",$DV$11,IF($C$82="警備員",$DV$12,$DV$12)))</f>
        <v>0</v>
      </c>
      <c r="Z82" s="490">
        <v>0</v>
      </c>
      <c r="AA82" s="490" t="s">
        <v>30</v>
      </c>
      <c r="AB82" s="489">
        <f>Y82*Z82</f>
        <v>0</v>
      </c>
      <c r="AC82" s="493"/>
      <c r="AD82" s="490" t="s">
        <v>142</v>
      </c>
      <c r="AE82" s="493"/>
      <c r="AF82" s="492">
        <f>SUM(AE82-AC82)</f>
        <v>0</v>
      </c>
      <c r="AG82" s="436" t="s">
        <v>456</v>
      </c>
      <c r="AH82" s="490" t="s">
        <v>154</v>
      </c>
      <c r="AI82" s="489">
        <f>IF($C$82="警備隊長・副隊長",$DV$10,IF(W82="警備副隊長",$DV$11,IF($C$82="警備員",$DV$12,$DV$12)))</f>
        <v>0</v>
      </c>
      <c r="AJ82" s="490">
        <v>0</v>
      </c>
      <c r="AK82" s="490" t="s">
        <v>30</v>
      </c>
      <c r="AL82" s="489">
        <f>AI82*AJ82</f>
        <v>0</v>
      </c>
      <c r="AM82" s="493"/>
      <c r="AN82" s="490" t="s">
        <v>142</v>
      </c>
      <c r="AO82" s="493"/>
      <c r="AP82" s="492">
        <f>SUM(AO82-AM82)</f>
        <v>0</v>
      </c>
      <c r="AQ82" s="436" t="s">
        <v>456</v>
      </c>
      <c r="AR82" s="490" t="s">
        <v>154</v>
      </c>
      <c r="AS82" s="489">
        <f>IF($C$82="警備隊長・副隊長",$DV$10,IF(AG82="警備副隊長",$DV$11,IF($C$82="警備員",$DV$12,$DV$12)))</f>
        <v>0</v>
      </c>
      <c r="AT82" s="490">
        <v>0</v>
      </c>
      <c r="AU82" s="490" t="s">
        <v>30</v>
      </c>
      <c r="AV82" s="489">
        <f>AS82*AT82</f>
        <v>0</v>
      </c>
      <c r="AW82" s="493"/>
      <c r="AX82" s="490" t="s">
        <v>142</v>
      </c>
      <c r="AY82" s="493"/>
      <c r="AZ82" s="492">
        <f>SUM(AY82-AW82)</f>
        <v>0</v>
      </c>
      <c r="BA82" s="436" t="s">
        <v>456</v>
      </c>
      <c r="BB82" s="490" t="s">
        <v>154</v>
      </c>
      <c r="BC82" s="489">
        <f>IF($C$82="警備隊長・副隊長",$DV$10,IF(AQ82="警備副隊長",$DV$11,IF($C$82="警備員",$DV$12,$DV$12)))</f>
        <v>0</v>
      </c>
      <c r="BD82" s="490">
        <v>0</v>
      </c>
      <c r="BE82" s="490" t="s">
        <v>30</v>
      </c>
      <c r="BF82" s="489">
        <f>BC82*BD82</f>
        <v>0</v>
      </c>
      <c r="BG82" s="493"/>
      <c r="BH82" s="490" t="s">
        <v>142</v>
      </c>
      <c r="BI82" s="493"/>
      <c r="BJ82" s="492">
        <f>SUM(BI82-BG82)</f>
        <v>0</v>
      </c>
      <c r="BK82" s="436" t="s">
        <v>456</v>
      </c>
      <c r="BL82" s="490" t="s">
        <v>154</v>
      </c>
      <c r="BM82" s="489">
        <f>IF($C$82="警備隊長・副隊長",$DV$10,IF(BA82="警備副隊長",$DV$11,IF($C$82="警備員",$DV$12,$DV$12)))</f>
        <v>0</v>
      </c>
      <c r="BN82" s="490">
        <v>0</v>
      </c>
      <c r="BO82" s="490" t="s">
        <v>30</v>
      </c>
      <c r="BP82" s="489">
        <f>BM82*BN82</f>
        <v>0</v>
      </c>
      <c r="BQ82" s="493"/>
      <c r="BR82" s="490" t="s">
        <v>142</v>
      </c>
      <c r="BS82" s="493"/>
      <c r="BT82" s="492">
        <f>SUM(BS82-BQ82)</f>
        <v>0</v>
      </c>
      <c r="BU82" s="436" t="s">
        <v>456</v>
      </c>
      <c r="BV82" s="490" t="s">
        <v>154</v>
      </c>
      <c r="BW82" s="489">
        <f>IF($C$82="警備隊長・副隊長",$DV$10,IF(BK82="警備副隊長",$DV$11,IF($C$82="警備員",$DV$12,$DV$12)))</f>
        <v>0</v>
      </c>
      <c r="BX82" s="490">
        <v>0</v>
      </c>
      <c r="BY82" s="490" t="s">
        <v>30</v>
      </c>
      <c r="BZ82" s="489">
        <f>BW82*BX82</f>
        <v>0</v>
      </c>
      <c r="CA82" s="493"/>
      <c r="CB82" s="490" t="s">
        <v>142</v>
      </c>
      <c r="CC82" s="493"/>
      <c r="CD82" s="492">
        <f>SUM(CC82-CA82)</f>
        <v>0</v>
      </c>
      <c r="CE82" s="436" t="s">
        <v>456</v>
      </c>
      <c r="CF82" s="490" t="s">
        <v>154</v>
      </c>
      <c r="CG82" s="489">
        <f>IF($C$82="警備隊長・副隊長",$DV$10,IF(BU82="警備副隊長",$DV$11,IF($C$82="警備員",$DV$12,$DV$12)))</f>
        <v>0</v>
      </c>
      <c r="CH82" s="490">
        <v>0</v>
      </c>
      <c r="CI82" s="490" t="s">
        <v>30</v>
      </c>
      <c r="CJ82" s="489">
        <f>CG82*CH82</f>
        <v>0</v>
      </c>
      <c r="CK82" s="493"/>
      <c r="CL82" s="490" t="s">
        <v>142</v>
      </c>
      <c r="CM82" s="493"/>
      <c r="CN82" s="492">
        <f>SUM(CM82-CK82)</f>
        <v>0</v>
      </c>
      <c r="CO82" s="436" t="s">
        <v>456</v>
      </c>
      <c r="CP82" s="490" t="s">
        <v>154</v>
      </c>
      <c r="CQ82" s="489">
        <f>IF($C$82="警備隊長・副隊長",$DV$10,IF(CE82="警備副隊長",$DV$11,IF($C$82="警備員",$DV$12,$DV$12)))</f>
        <v>0</v>
      </c>
      <c r="CR82" s="490">
        <v>0</v>
      </c>
      <c r="CS82" s="490" t="s">
        <v>30</v>
      </c>
      <c r="CT82" s="489">
        <f>CQ82*CR82</f>
        <v>0</v>
      </c>
      <c r="CU82" s="493"/>
      <c r="CV82" s="490" t="s">
        <v>142</v>
      </c>
      <c r="CW82" s="493"/>
      <c r="CX82" s="492">
        <f>SUM(CW82-CU82)</f>
        <v>0</v>
      </c>
      <c r="CY82" s="436" t="s">
        <v>456</v>
      </c>
      <c r="CZ82" s="490" t="s">
        <v>154</v>
      </c>
      <c r="DA82" s="489">
        <f>IF($C$82="警備隊長・副隊長",$DV$10,IF(CO82="警備副隊長",$DV$11,IF($C$82="警備員",$DV$12,$DV$12)))</f>
        <v>0</v>
      </c>
      <c r="DB82" s="490">
        <v>0</v>
      </c>
      <c r="DC82" s="490" t="s">
        <v>30</v>
      </c>
      <c r="DD82" s="489">
        <f>DA82*DB82</f>
        <v>0</v>
      </c>
      <c r="DE82" s="493"/>
      <c r="DF82" s="490" t="s">
        <v>142</v>
      </c>
      <c r="DG82" s="493"/>
      <c r="DH82" s="492">
        <f>SUM(DG82-DE82)</f>
        <v>0</v>
      </c>
      <c r="DI82" s="436" t="s">
        <v>456</v>
      </c>
      <c r="DJ82" s="490" t="s">
        <v>154</v>
      </c>
      <c r="DK82" s="489">
        <f>IF($C$82="警備隊長・副隊長",$DV$10,IF(CY82="警備副隊長",$DV$11,IF($C$82="警備員",$DV$12,$DV$12)))</f>
        <v>0</v>
      </c>
      <c r="DL82" s="490">
        <v>0</v>
      </c>
      <c r="DM82" s="490" t="s">
        <v>30</v>
      </c>
      <c r="DN82" s="489">
        <f>DK82*DL82</f>
        <v>0</v>
      </c>
      <c r="DO82" s="493"/>
      <c r="DP82" s="490" t="s">
        <v>142</v>
      </c>
      <c r="DQ82" s="493"/>
      <c r="DR82" s="492">
        <f>SUM(DQ82-DO82)</f>
        <v>0</v>
      </c>
      <c r="DS82" s="573"/>
    </row>
    <row r="83" spans="1:134" ht="16.2" customHeight="1" x14ac:dyDescent="0.2">
      <c r="A83" s="729"/>
      <c r="B83" s="623" t="s">
        <v>156</v>
      </c>
      <c r="C83" s="624" t="s">
        <v>161</v>
      </c>
      <c r="D83" s="104" t="s">
        <v>154</v>
      </c>
      <c r="E83" s="105">
        <v>50000</v>
      </c>
      <c r="F83" s="426">
        <v>0</v>
      </c>
      <c r="G83" s="426" t="s">
        <v>30</v>
      </c>
      <c r="H83" s="105">
        <f>E83*F83</f>
        <v>0</v>
      </c>
      <c r="I83" s="476"/>
      <c r="J83" s="476" t="s">
        <v>142</v>
      </c>
      <c r="K83" s="427"/>
      <c r="L83" s="428">
        <f>SUM(K83-I83)</f>
        <v>0</v>
      </c>
      <c r="M83" s="436" t="s">
        <v>459</v>
      </c>
      <c r="N83" s="490" t="s">
        <v>154</v>
      </c>
      <c r="O83" s="489">
        <f>IF($C$83="警備隊長・副隊長",$DV$10,IF($C$83="警備副隊長",$DV$11,IF($C$83="警備員",$DV$12,$DV$12)))</f>
        <v>0</v>
      </c>
      <c r="P83" s="490">
        <v>0</v>
      </c>
      <c r="Q83" s="490" t="s">
        <v>30</v>
      </c>
      <c r="R83" s="489">
        <f>O83*P83</f>
        <v>0</v>
      </c>
      <c r="S83" s="493"/>
      <c r="T83" s="490" t="s">
        <v>142</v>
      </c>
      <c r="U83" s="493"/>
      <c r="V83" s="492">
        <f>SUM(U83-S83)</f>
        <v>0</v>
      </c>
      <c r="W83" s="436" t="s">
        <v>459</v>
      </c>
      <c r="X83" s="490" t="s">
        <v>154</v>
      </c>
      <c r="Y83" s="489">
        <f>IF($C$83="警備隊長・副隊長",$DV$10,IF($C$83="警備副隊長",$DV$11,IF($C$83="警備員",$DV$12,$DV$12)))</f>
        <v>0</v>
      </c>
      <c r="Z83" s="490">
        <v>0</v>
      </c>
      <c r="AA83" s="490" t="s">
        <v>30</v>
      </c>
      <c r="AB83" s="489">
        <f>Y83*Z83</f>
        <v>0</v>
      </c>
      <c r="AC83" s="493"/>
      <c r="AD83" s="490" t="s">
        <v>142</v>
      </c>
      <c r="AE83" s="493"/>
      <c r="AF83" s="492">
        <f>SUM(AE83-AC83)</f>
        <v>0</v>
      </c>
      <c r="AG83" s="436" t="s">
        <v>459</v>
      </c>
      <c r="AH83" s="490" t="s">
        <v>154</v>
      </c>
      <c r="AI83" s="489">
        <f>IF($C$83="警備隊長・副隊長",$DV$10,IF($C$83="警備副隊長",$DV$11,IF($C$83="警備員",$DV$12,$DV$12)))</f>
        <v>0</v>
      </c>
      <c r="AJ83" s="490">
        <v>0</v>
      </c>
      <c r="AK83" s="490" t="s">
        <v>30</v>
      </c>
      <c r="AL83" s="489">
        <f>AI83*AJ83</f>
        <v>0</v>
      </c>
      <c r="AM83" s="493"/>
      <c r="AN83" s="490" t="s">
        <v>142</v>
      </c>
      <c r="AO83" s="493"/>
      <c r="AP83" s="492">
        <f>SUM(AO83-AM83)</f>
        <v>0</v>
      </c>
      <c r="AQ83" s="436" t="s">
        <v>459</v>
      </c>
      <c r="AR83" s="490" t="s">
        <v>154</v>
      </c>
      <c r="AS83" s="489">
        <f>IF($C$83="警備隊長・副隊長",$DV$10,IF($C$83="警備副隊長",$DV$11,IF($C$83="警備員",$DV$12,$DV$12)))</f>
        <v>0</v>
      </c>
      <c r="AT83" s="490">
        <v>0</v>
      </c>
      <c r="AU83" s="490" t="s">
        <v>30</v>
      </c>
      <c r="AV83" s="489">
        <f>AS83*AT83</f>
        <v>0</v>
      </c>
      <c r="AW83" s="493"/>
      <c r="AX83" s="490" t="s">
        <v>142</v>
      </c>
      <c r="AY83" s="493"/>
      <c r="AZ83" s="492">
        <f>SUM(AY83-AW83)</f>
        <v>0</v>
      </c>
      <c r="BA83" s="436" t="s">
        <v>459</v>
      </c>
      <c r="BB83" s="490" t="s">
        <v>154</v>
      </c>
      <c r="BC83" s="489">
        <f>IF($C$83="警備隊長・副隊長",$DV$10,IF($C$83="警備副隊長",$DV$11,IF($C$83="警備員",$DV$12,$DV$12)))</f>
        <v>0</v>
      </c>
      <c r="BD83" s="490">
        <v>0</v>
      </c>
      <c r="BE83" s="490" t="s">
        <v>30</v>
      </c>
      <c r="BF83" s="489">
        <f>BC83*BD83</f>
        <v>0</v>
      </c>
      <c r="BG83" s="493"/>
      <c r="BH83" s="490" t="s">
        <v>142</v>
      </c>
      <c r="BI83" s="493"/>
      <c r="BJ83" s="492">
        <f>SUM(BI83-BG83)</f>
        <v>0</v>
      </c>
      <c r="BK83" s="436" t="s">
        <v>459</v>
      </c>
      <c r="BL83" s="490" t="s">
        <v>154</v>
      </c>
      <c r="BM83" s="489">
        <f>IF($C$83="警備隊長・副隊長",$DV$10,IF($C$83="警備副隊長",$DV$11,IF($C$83="警備員",$DV$12,$DV$12)))</f>
        <v>0</v>
      </c>
      <c r="BN83" s="490">
        <v>0</v>
      </c>
      <c r="BO83" s="490" t="s">
        <v>30</v>
      </c>
      <c r="BP83" s="489">
        <f>BM83*BN83</f>
        <v>0</v>
      </c>
      <c r="BQ83" s="493"/>
      <c r="BR83" s="490" t="s">
        <v>142</v>
      </c>
      <c r="BS83" s="493"/>
      <c r="BT83" s="492">
        <f>SUM(BS83-BQ83)</f>
        <v>0</v>
      </c>
      <c r="BU83" s="436" t="s">
        <v>459</v>
      </c>
      <c r="BV83" s="490" t="s">
        <v>154</v>
      </c>
      <c r="BW83" s="489">
        <f>IF($C$83="警備隊長・副隊長",$DV$10,IF($C$83="警備副隊長",$DV$11,IF($C$83="警備員",$DV$12,$DV$12)))</f>
        <v>0</v>
      </c>
      <c r="BX83" s="490">
        <v>0</v>
      </c>
      <c r="BY83" s="490" t="s">
        <v>30</v>
      </c>
      <c r="BZ83" s="489">
        <f>BW83*BX83</f>
        <v>0</v>
      </c>
      <c r="CA83" s="493"/>
      <c r="CB83" s="490" t="s">
        <v>142</v>
      </c>
      <c r="CC83" s="493"/>
      <c r="CD83" s="492">
        <f>SUM(CC83-CA83)</f>
        <v>0</v>
      </c>
      <c r="CE83" s="436" t="s">
        <v>459</v>
      </c>
      <c r="CF83" s="490" t="s">
        <v>154</v>
      </c>
      <c r="CG83" s="489">
        <f>IF($C$83="警備隊長・副隊長",$DV$10,IF($C$83="警備副隊長",$DV$11,IF($C$83="警備員",$DV$12,$DV$12)))</f>
        <v>0</v>
      </c>
      <c r="CH83" s="490">
        <v>0</v>
      </c>
      <c r="CI83" s="490" t="s">
        <v>30</v>
      </c>
      <c r="CJ83" s="489">
        <f>CG83*CH83</f>
        <v>0</v>
      </c>
      <c r="CK83" s="493"/>
      <c r="CL83" s="490" t="s">
        <v>142</v>
      </c>
      <c r="CM83" s="493"/>
      <c r="CN83" s="492">
        <f>SUM(CM83-CK83)</f>
        <v>0</v>
      </c>
      <c r="CO83" s="436" t="s">
        <v>459</v>
      </c>
      <c r="CP83" s="490" t="s">
        <v>154</v>
      </c>
      <c r="CQ83" s="489">
        <f>IF($C$83="警備隊長・副隊長",$DV$10,IF($C$83="警備副隊長",$DV$11,IF($C$83="警備員",$DV$12,$DV$12)))</f>
        <v>0</v>
      </c>
      <c r="CR83" s="490">
        <v>0</v>
      </c>
      <c r="CS83" s="490" t="s">
        <v>30</v>
      </c>
      <c r="CT83" s="489">
        <f>CQ83*CR83</f>
        <v>0</v>
      </c>
      <c r="CU83" s="493"/>
      <c r="CV83" s="490" t="s">
        <v>142</v>
      </c>
      <c r="CW83" s="493"/>
      <c r="CX83" s="492">
        <f>SUM(CW83-CU83)</f>
        <v>0</v>
      </c>
      <c r="CY83" s="436" t="s">
        <v>459</v>
      </c>
      <c r="CZ83" s="490" t="s">
        <v>154</v>
      </c>
      <c r="DA83" s="489">
        <f>IF($C$83="警備隊長・副隊長",$DV$10,IF($C$83="警備副隊長",$DV$11,IF($C$83="警備員",$DV$12,$DV$12)))</f>
        <v>0</v>
      </c>
      <c r="DB83" s="490">
        <v>0</v>
      </c>
      <c r="DC83" s="490" t="s">
        <v>30</v>
      </c>
      <c r="DD83" s="489">
        <f>DA83*DB83</f>
        <v>0</v>
      </c>
      <c r="DE83" s="493"/>
      <c r="DF83" s="490" t="s">
        <v>142</v>
      </c>
      <c r="DG83" s="493"/>
      <c r="DH83" s="492">
        <f>SUM(DG83-DE83)</f>
        <v>0</v>
      </c>
      <c r="DI83" s="436" t="s">
        <v>459</v>
      </c>
      <c r="DJ83" s="490" t="s">
        <v>154</v>
      </c>
      <c r="DK83" s="489">
        <f>IF($C$83="警備隊長・副隊長",$DV$10,IF($C$83="警備副隊長",$DV$11,IF($C$83="警備員",$DV$12,$DV$12)))</f>
        <v>0</v>
      </c>
      <c r="DL83" s="490">
        <v>0</v>
      </c>
      <c r="DM83" s="490" t="s">
        <v>30</v>
      </c>
      <c r="DN83" s="489">
        <f>DK83*DL83</f>
        <v>0</v>
      </c>
      <c r="DO83" s="493"/>
      <c r="DP83" s="490" t="s">
        <v>142</v>
      </c>
      <c r="DQ83" s="493"/>
      <c r="DR83" s="492">
        <f>SUM(DQ83-DO83)</f>
        <v>0</v>
      </c>
      <c r="DS83" s="573"/>
    </row>
    <row r="84" spans="1:134" ht="16.2" x14ac:dyDescent="0.2">
      <c r="A84" s="729"/>
      <c r="B84" s="625" t="s">
        <v>157</v>
      </c>
      <c r="C84" s="628" t="s">
        <v>438</v>
      </c>
      <c r="D84" s="104" t="s">
        <v>154</v>
      </c>
      <c r="E84" s="105">
        <v>50000</v>
      </c>
      <c r="F84" s="426">
        <v>0</v>
      </c>
      <c r="G84" s="426" t="s">
        <v>30</v>
      </c>
      <c r="H84" s="105">
        <f>E84*F84</f>
        <v>0</v>
      </c>
      <c r="I84" s="476"/>
      <c r="J84" s="476" t="s">
        <v>142</v>
      </c>
      <c r="K84" s="427"/>
      <c r="L84" s="428">
        <f>SUM(K84-I84)</f>
        <v>0</v>
      </c>
      <c r="M84" s="477" t="s">
        <v>459</v>
      </c>
      <c r="N84" s="490" t="s">
        <v>154</v>
      </c>
      <c r="O84" s="489">
        <f>IF($C$84="警備隊長・副隊長",$DV$10,IF($C$84="警備副隊長",$DV$11,IF($C$84="警備員",$DV$12,$DV$12)))</f>
        <v>0</v>
      </c>
      <c r="P84" s="490">
        <v>0</v>
      </c>
      <c r="Q84" s="490" t="s">
        <v>30</v>
      </c>
      <c r="R84" s="489">
        <f>O84*P84</f>
        <v>0</v>
      </c>
      <c r="S84" s="493"/>
      <c r="T84" s="490" t="s">
        <v>142</v>
      </c>
      <c r="U84" s="493"/>
      <c r="V84" s="492">
        <f>SUM(U84-S84)</f>
        <v>0</v>
      </c>
      <c r="W84" s="477" t="s">
        <v>459</v>
      </c>
      <c r="X84" s="490" t="s">
        <v>154</v>
      </c>
      <c r="Y84" s="489">
        <f>IF($C$84="警備隊長・副隊長",$DV$10,IF($C$84="警備副隊長",$DV$11,IF($C$84="警備員",$DV$12,$DV$12)))</f>
        <v>0</v>
      </c>
      <c r="Z84" s="490">
        <v>0</v>
      </c>
      <c r="AA84" s="490" t="s">
        <v>30</v>
      </c>
      <c r="AB84" s="489">
        <f>Y84*Z84</f>
        <v>0</v>
      </c>
      <c r="AC84" s="493"/>
      <c r="AD84" s="490" t="s">
        <v>142</v>
      </c>
      <c r="AE84" s="493"/>
      <c r="AF84" s="492">
        <f>SUM(AE84-AC84)</f>
        <v>0</v>
      </c>
      <c r="AG84" s="477" t="s">
        <v>459</v>
      </c>
      <c r="AH84" s="490" t="s">
        <v>154</v>
      </c>
      <c r="AI84" s="489">
        <f>IF($C$84="警備隊長・副隊長",$DV$10,IF($C$84="警備副隊長",$DV$11,IF($C$84="警備員",$DV$12,$DV$12)))</f>
        <v>0</v>
      </c>
      <c r="AJ84" s="490">
        <v>0</v>
      </c>
      <c r="AK84" s="490" t="s">
        <v>30</v>
      </c>
      <c r="AL84" s="489">
        <f>AI84*AJ84</f>
        <v>0</v>
      </c>
      <c r="AM84" s="493"/>
      <c r="AN84" s="490" t="s">
        <v>142</v>
      </c>
      <c r="AO84" s="493"/>
      <c r="AP84" s="492">
        <f>SUM(AO84-AM84)</f>
        <v>0</v>
      </c>
      <c r="AQ84" s="477" t="s">
        <v>459</v>
      </c>
      <c r="AR84" s="490" t="s">
        <v>154</v>
      </c>
      <c r="AS84" s="489">
        <f>IF($C$84="警備隊長・副隊長",$DV$10,IF($C$84="警備副隊長",$DV$11,IF($C$84="警備員",$DV$12,$DV$12)))</f>
        <v>0</v>
      </c>
      <c r="AT84" s="490">
        <v>0</v>
      </c>
      <c r="AU84" s="490" t="s">
        <v>30</v>
      </c>
      <c r="AV84" s="489">
        <f>AS84*AT84</f>
        <v>0</v>
      </c>
      <c r="AW84" s="493"/>
      <c r="AX84" s="490" t="s">
        <v>142</v>
      </c>
      <c r="AY84" s="493"/>
      <c r="AZ84" s="492">
        <f>SUM(AY84-AW84)</f>
        <v>0</v>
      </c>
      <c r="BA84" s="477" t="s">
        <v>459</v>
      </c>
      <c r="BB84" s="490" t="s">
        <v>154</v>
      </c>
      <c r="BC84" s="489">
        <f>IF($C$84="警備隊長・副隊長",$DV$10,IF($C$84="警備副隊長",$DV$11,IF($C$84="警備員",$DV$12,$DV$12)))</f>
        <v>0</v>
      </c>
      <c r="BD84" s="490">
        <v>0</v>
      </c>
      <c r="BE84" s="490" t="s">
        <v>30</v>
      </c>
      <c r="BF84" s="489">
        <f>BC84*BD84</f>
        <v>0</v>
      </c>
      <c r="BG84" s="493"/>
      <c r="BH84" s="490" t="s">
        <v>142</v>
      </c>
      <c r="BI84" s="493"/>
      <c r="BJ84" s="492">
        <f>SUM(BI84-BG84)</f>
        <v>0</v>
      </c>
      <c r="BK84" s="477" t="s">
        <v>459</v>
      </c>
      <c r="BL84" s="490" t="s">
        <v>154</v>
      </c>
      <c r="BM84" s="489">
        <f>IF($C$84="警備隊長・副隊長",$DV$10,IF($C$84="警備副隊長",$DV$11,IF($C$84="警備員",$DV$12,$DV$12)))</f>
        <v>0</v>
      </c>
      <c r="BN84" s="490">
        <v>0</v>
      </c>
      <c r="BO84" s="490" t="s">
        <v>30</v>
      </c>
      <c r="BP84" s="489">
        <f>BM84*BN84</f>
        <v>0</v>
      </c>
      <c r="BQ84" s="493"/>
      <c r="BR84" s="490" t="s">
        <v>142</v>
      </c>
      <c r="BS84" s="493"/>
      <c r="BT84" s="492">
        <f>SUM(BS84-BQ84)</f>
        <v>0</v>
      </c>
      <c r="BU84" s="477" t="s">
        <v>459</v>
      </c>
      <c r="BV84" s="490" t="s">
        <v>154</v>
      </c>
      <c r="BW84" s="489">
        <f>IF($C$84="警備隊長・副隊長",$DV$10,IF($C$84="警備副隊長",$DV$11,IF($C$84="警備員",$DV$12,$DV$12)))</f>
        <v>0</v>
      </c>
      <c r="BX84" s="490">
        <v>0</v>
      </c>
      <c r="BY84" s="490" t="s">
        <v>30</v>
      </c>
      <c r="BZ84" s="489">
        <f>BW84*BX84</f>
        <v>0</v>
      </c>
      <c r="CA84" s="493"/>
      <c r="CB84" s="490" t="s">
        <v>142</v>
      </c>
      <c r="CC84" s="493"/>
      <c r="CD84" s="492">
        <f>SUM(CC84-CA84)</f>
        <v>0</v>
      </c>
      <c r="CE84" s="477" t="s">
        <v>459</v>
      </c>
      <c r="CF84" s="490" t="s">
        <v>154</v>
      </c>
      <c r="CG84" s="489">
        <f>IF($C$84="警備隊長・副隊長",$DV$10,IF($C$84="警備副隊長",$DV$11,IF($C$84="警備員",$DV$12,$DV$12)))</f>
        <v>0</v>
      </c>
      <c r="CH84" s="490">
        <v>0</v>
      </c>
      <c r="CI84" s="490" t="s">
        <v>30</v>
      </c>
      <c r="CJ84" s="489">
        <f>CG84*CH84</f>
        <v>0</v>
      </c>
      <c r="CK84" s="493"/>
      <c r="CL84" s="490" t="s">
        <v>142</v>
      </c>
      <c r="CM84" s="493"/>
      <c r="CN84" s="492">
        <f>SUM(CM84-CK84)</f>
        <v>0</v>
      </c>
      <c r="CO84" s="477" t="s">
        <v>459</v>
      </c>
      <c r="CP84" s="490" t="s">
        <v>154</v>
      </c>
      <c r="CQ84" s="489">
        <f>IF($C$84="警備隊長・副隊長",$DV$10,IF($C$84="警備副隊長",$DV$11,IF($C$84="警備員",$DV$12,$DV$12)))</f>
        <v>0</v>
      </c>
      <c r="CR84" s="490">
        <v>0</v>
      </c>
      <c r="CS84" s="490" t="s">
        <v>30</v>
      </c>
      <c r="CT84" s="489">
        <f>CQ84*CR84</f>
        <v>0</v>
      </c>
      <c r="CU84" s="493"/>
      <c r="CV84" s="490" t="s">
        <v>142</v>
      </c>
      <c r="CW84" s="493"/>
      <c r="CX84" s="492">
        <f>SUM(CW84-CU84)</f>
        <v>0</v>
      </c>
      <c r="CY84" s="477" t="s">
        <v>459</v>
      </c>
      <c r="CZ84" s="490" t="s">
        <v>154</v>
      </c>
      <c r="DA84" s="489">
        <f>IF($C$84="警備隊長・副隊長",$DV$10,IF($C$84="警備副隊長",$DV$11,IF($C$84="警備員",$DV$12,$DV$12)))</f>
        <v>0</v>
      </c>
      <c r="DB84" s="490">
        <v>0</v>
      </c>
      <c r="DC84" s="490" t="s">
        <v>30</v>
      </c>
      <c r="DD84" s="489">
        <f>DA84*DB84</f>
        <v>0</v>
      </c>
      <c r="DE84" s="493"/>
      <c r="DF84" s="490" t="s">
        <v>142</v>
      </c>
      <c r="DG84" s="493"/>
      <c r="DH84" s="492">
        <f>SUM(DG84-DE84)</f>
        <v>0</v>
      </c>
      <c r="DI84" s="477" t="s">
        <v>459</v>
      </c>
      <c r="DJ84" s="490" t="s">
        <v>154</v>
      </c>
      <c r="DK84" s="489">
        <f>IF($C$84="警備隊長・副隊長",$DV$10,IF($C$84="警備副隊長",$DV$11,IF($C$84="警備員",$DV$12,$DV$12)))</f>
        <v>0</v>
      </c>
      <c r="DL84" s="490">
        <v>0</v>
      </c>
      <c r="DM84" s="490" t="s">
        <v>30</v>
      </c>
      <c r="DN84" s="489">
        <f>DK84*DL84</f>
        <v>0</v>
      </c>
      <c r="DO84" s="493"/>
      <c r="DP84" s="490" t="s">
        <v>142</v>
      </c>
      <c r="DQ84" s="493"/>
      <c r="DR84" s="492">
        <f>SUM(DQ84-DO84)</f>
        <v>0</v>
      </c>
      <c r="DT84" s="579"/>
      <c r="DU84" s="579"/>
      <c r="EA84" s="579"/>
      <c r="EC84" s="579"/>
      <c r="ED84" s="579"/>
    </row>
    <row r="85" spans="1:134" ht="15.6" customHeight="1" x14ac:dyDescent="0.2">
      <c r="A85" s="714" t="s">
        <v>151</v>
      </c>
      <c r="B85" s="715"/>
      <c r="C85" s="716"/>
      <c r="D85" s="513"/>
      <c r="E85" s="514"/>
      <c r="F85" s="515">
        <f>SUM(F81:F84)</f>
        <v>0</v>
      </c>
      <c r="G85" s="516" t="s">
        <v>30</v>
      </c>
      <c r="H85" s="517">
        <f>SUM(H81:H84)</f>
        <v>0</v>
      </c>
      <c r="I85" s="717"/>
      <c r="J85" s="718"/>
      <c r="K85" s="719"/>
      <c r="L85" s="720"/>
      <c r="M85" s="518"/>
      <c r="N85" s="542"/>
      <c r="O85" s="519"/>
      <c r="P85" s="520">
        <f>SUM(P79:P84)</f>
        <v>0</v>
      </c>
      <c r="Q85" s="551" t="s">
        <v>30</v>
      </c>
      <c r="R85" s="519">
        <f>SUM(R79:R84)</f>
        <v>0</v>
      </c>
      <c r="S85" s="521"/>
      <c r="T85" s="522"/>
      <c r="U85" s="522"/>
      <c r="V85" s="523"/>
      <c r="W85" s="518"/>
      <c r="X85" s="542"/>
      <c r="Y85" s="519"/>
      <c r="Z85" s="520">
        <f t="shared" ref="Z85" si="137">SUM(Z79:Z84)</f>
        <v>0</v>
      </c>
      <c r="AA85" s="551" t="s">
        <v>30</v>
      </c>
      <c r="AB85" s="519">
        <f t="shared" ref="AB85" si="138">SUM(AB79:AB84)</f>
        <v>0</v>
      </c>
      <c r="AC85" s="521"/>
      <c r="AD85" s="522"/>
      <c r="AE85" s="522"/>
      <c r="AF85" s="523"/>
      <c r="AG85" s="518"/>
      <c r="AH85" s="542"/>
      <c r="AI85" s="519"/>
      <c r="AJ85" s="520">
        <f t="shared" ref="AJ85" si="139">SUM(AJ79:AJ84)</f>
        <v>0</v>
      </c>
      <c r="AK85" s="551" t="s">
        <v>30</v>
      </c>
      <c r="AL85" s="519">
        <f t="shared" ref="AL85" si="140">SUM(AL79:AL84)</f>
        <v>0</v>
      </c>
      <c r="AM85" s="521"/>
      <c r="AN85" s="522"/>
      <c r="AO85" s="522"/>
      <c r="AP85" s="523"/>
      <c r="AQ85" s="518"/>
      <c r="AR85" s="542"/>
      <c r="AS85" s="519"/>
      <c r="AT85" s="520">
        <f t="shared" ref="AT85" si="141">SUM(AT79:AT84)</f>
        <v>0</v>
      </c>
      <c r="AU85" s="551" t="s">
        <v>30</v>
      </c>
      <c r="AV85" s="519">
        <f t="shared" ref="AV85" si="142">SUM(AV79:AV84)</f>
        <v>0</v>
      </c>
      <c r="AW85" s="521"/>
      <c r="AX85" s="522"/>
      <c r="AY85" s="522"/>
      <c r="AZ85" s="523"/>
      <c r="BA85" s="518"/>
      <c r="BB85" s="542"/>
      <c r="BC85" s="519"/>
      <c r="BD85" s="520">
        <f t="shared" ref="BD85" si="143">SUM(BD79:BD84)</f>
        <v>0</v>
      </c>
      <c r="BE85" s="551" t="s">
        <v>30</v>
      </c>
      <c r="BF85" s="519">
        <f t="shared" ref="BF85" si="144">SUM(BF79:BF84)</f>
        <v>0</v>
      </c>
      <c r="BG85" s="521"/>
      <c r="BH85" s="522"/>
      <c r="BI85" s="522"/>
      <c r="BJ85" s="523"/>
      <c r="BK85" s="518"/>
      <c r="BL85" s="542"/>
      <c r="BM85" s="519"/>
      <c r="BN85" s="520">
        <f t="shared" ref="BN85" si="145">SUM(BN79:BN84)</f>
        <v>2</v>
      </c>
      <c r="BO85" s="551" t="s">
        <v>30</v>
      </c>
      <c r="BP85" s="519">
        <f t="shared" ref="BP85" si="146">SUM(BP79:BP84)</f>
        <v>0</v>
      </c>
      <c r="BQ85" s="521"/>
      <c r="BR85" s="522"/>
      <c r="BS85" s="522"/>
      <c r="BT85" s="523"/>
      <c r="BU85" s="518"/>
      <c r="BV85" s="542"/>
      <c r="BW85" s="519"/>
      <c r="BX85" s="520">
        <f t="shared" ref="BX85" si="147">SUM(BX79:BX84)</f>
        <v>2</v>
      </c>
      <c r="BY85" s="551" t="s">
        <v>30</v>
      </c>
      <c r="BZ85" s="519">
        <f t="shared" ref="BZ85" si="148">SUM(BZ79:BZ84)</f>
        <v>0</v>
      </c>
      <c r="CA85" s="521"/>
      <c r="CB85" s="522"/>
      <c r="CC85" s="522"/>
      <c r="CD85" s="523"/>
      <c r="CE85" s="518"/>
      <c r="CF85" s="542"/>
      <c r="CG85" s="519"/>
      <c r="CH85" s="520">
        <f t="shared" ref="CH85" si="149">SUM(CH79:CH84)</f>
        <v>11</v>
      </c>
      <c r="CI85" s="551" t="s">
        <v>30</v>
      </c>
      <c r="CJ85" s="519">
        <f t="shared" ref="CJ85" si="150">SUM(CJ79:CJ84)</f>
        <v>0</v>
      </c>
      <c r="CK85" s="521"/>
      <c r="CL85" s="522"/>
      <c r="CM85" s="522"/>
      <c r="CN85" s="523"/>
      <c r="CO85" s="518"/>
      <c r="CP85" s="542"/>
      <c r="CQ85" s="519"/>
      <c r="CR85" s="520">
        <f t="shared" ref="CR85" si="151">SUM(CR79:CR84)</f>
        <v>9</v>
      </c>
      <c r="CS85" s="551" t="s">
        <v>30</v>
      </c>
      <c r="CT85" s="519">
        <f t="shared" ref="CT85" si="152">SUM(CT79:CT84)</f>
        <v>0</v>
      </c>
      <c r="CU85" s="521"/>
      <c r="CV85" s="522"/>
      <c r="CW85" s="522"/>
      <c r="CX85" s="523"/>
      <c r="CY85" s="518"/>
      <c r="CZ85" s="542"/>
      <c r="DA85" s="519"/>
      <c r="DB85" s="520">
        <f t="shared" ref="DB85" si="153">SUM(DB79:DB84)</f>
        <v>0</v>
      </c>
      <c r="DC85" s="551" t="s">
        <v>30</v>
      </c>
      <c r="DD85" s="519">
        <f t="shared" ref="DD85" si="154">SUM(DD79:DD84)</f>
        <v>0</v>
      </c>
      <c r="DE85" s="521"/>
      <c r="DF85" s="522"/>
      <c r="DG85" s="522"/>
      <c r="DH85" s="523"/>
      <c r="DI85" s="518"/>
      <c r="DJ85" s="542"/>
      <c r="DK85" s="519"/>
      <c r="DL85" s="520">
        <f>SUM(DL79:DL84)</f>
        <v>0</v>
      </c>
      <c r="DM85" s="551" t="s">
        <v>30</v>
      </c>
      <c r="DN85" s="519">
        <f t="shared" ref="DN85" si="155">SUM(DN79:DN84)</f>
        <v>0</v>
      </c>
      <c r="DO85" s="521"/>
      <c r="DP85" s="522"/>
      <c r="DQ85" s="522"/>
      <c r="DR85" s="523"/>
      <c r="DS85" s="573"/>
    </row>
    <row r="86" spans="1:134" ht="30" customHeight="1" x14ac:dyDescent="0.2">
      <c r="A86" s="437"/>
      <c r="B86" s="438"/>
      <c r="C86" s="437"/>
      <c r="D86" s="439"/>
      <c r="E86" s="440"/>
      <c r="F86" s="441"/>
      <c r="G86" s="439"/>
      <c r="H86" s="440"/>
      <c r="I86" s="442"/>
      <c r="J86" s="443"/>
      <c r="K86" s="444"/>
      <c r="L86" s="444"/>
      <c r="M86" s="445"/>
      <c r="N86" s="448"/>
      <c r="O86" s="447"/>
      <c r="P86" s="445"/>
      <c r="Q86" s="448"/>
      <c r="R86" s="449"/>
      <c r="S86" s="450"/>
      <c r="T86" s="449"/>
      <c r="U86" s="449"/>
      <c r="V86" s="445"/>
      <c r="W86" s="445"/>
      <c r="X86" s="445"/>
      <c r="Y86" s="445"/>
      <c r="Z86" s="448"/>
      <c r="AA86" s="449"/>
      <c r="AB86" s="450"/>
      <c r="AC86" s="449"/>
      <c r="AD86" s="449"/>
      <c r="AE86" s="445"/>
      <c r="AF86" s="446"/>
      <c r="AG86" s="445"/>
      <c r="AH86" s="445"/>
      <c r="AI86" s="446"/>
      <c r="AJ86" s="449"/>
      <c r="AK86" s="449"/>
      <c r="AL86" s="449"/>
      <c r="AM86" s="449"/>
      <c r="AN86" s="445"/>
      <c r="AO86" s="446"/>
      <c r="AP86" s="447"/>
      <c r="AQ86" s="445"/>
      <c r="AR86" s="448"/>
      <c r="AS86" s="449"/>
      <c r="AT86" s="449"/>
      <c r="AU86" s="449"/>
      <c r="AV86" s="449"/>
      <c r="AW86" s="445"/>
      <c r="AX86" s="446"/>
      <c r="AY86" s="447"/>
      <c r="AZ86" s="445"/>
      <c r="BA86" s="445"/>
      <c r="BB86" s="449"/>
      <c r="BC86" s="450"/>
      <c r="BD86" s="449"/>
      <c r="BE86" s="449"/>
      <c r="BF86" s="451"/>
      <c r="BG86" s="451"/>
      <c r="BH86" s="451"/>
      <c r="BI86" s="451"/>
      <c r="BJ86" s="451"/>
      <c r="BK86" s="445"/>
      <c r="BL86" s="452"/>
      <c r="BM86" s="452"/>
      <c r="BN86" s="452"/>
      <c r="BO86" s="452"/>
      <c r="BP86" s="451"/>
      <c r="BQ86" s="451"/>
      <c r="BR86" s="451"/>
      <c r="BS86" s="451"/>
      <c r="BT86" s="452"/>
      <c r="BU86" s="445"/>
      <c r="BV86" s="452"/>
      <c r="BW86" s="452"/>
      <c r="BX86" s="452"/>
      <c r="BY86" s="452"/>
      <c r="BZ86" s="451"/>
      <c r="CA86" s="451"/>
      <c r="CB86" s="451"/>
      <c r="CC86" s="452"/>
      <c r="CD86" s="451"/>
      <c r="CE86" s="445"/>
      <c r="CF86" s="452"/>
      <c r="CG86" s="451"/>
      <c r="CH86" s="452"/>
      <c r="CI86" s="452"/>
      <c r="CJ86" s="451"/>
      <c r="CK86" s="451"/>
      <c r="CL86" s="452"/>
      <c r="CM86" s="451"/>
      <c r="CN86" s="452"/>
      <c r="CO86" s="445"/>
      <c r="CP86" s="452"/>
      <c r="CQ86" s="451"/>
      <c r="CR86" s="452"/>
      <c r="CS86" s="452"/>
      <c r="CT86" s="451"/>
      <c r="CU86" s="452"/>
      <c r="CV86" s="451"/>
      <c r="CW86" s="452"/>
      <c r="CX86" s="452"/>
      <c r="CY86" s="445"/>
      <c r="CZ86" s="452"/>
      <c r="DA86" s="451"/>
      <c r="DB86" s="452"/>
      <c r="DC86" s="452"/>
      <c r="DD86" s="452"/>
      <c r="DE86" s="451"/>
      <c r="DF86" s="452"/>
      <c r="DG86" s="452"/>
      <c r="DH86" s="451"/>
      <c r="DI86" s="445"/>
      <c r="DJ86" s="452"/>
      <c r="DK86" s="451"/>
      <c r="DL86" s="452"/>
      <c r="DM86" s="452"/>
      <c r="DN86" s="451"/>
      <c r="DO86" s="451"/>
      <c r="DP86" s="451"/>
      <c r="DQ86" s="451"/>
      <c r="DR86" s="453"/>
      <c r="DS86" s="573"/>
    </row>
    <row r="87" spans="1:134" ht="29.25" customHeight="1" x14ac:dyDescent="0.2">
      <c r="A87" s="701" t="s">
        <v>130</v>
      </c>
      <c r="B87" s="740" t="s">
        <v>162</v>
      </c>
      <c r="C87" s="742" t="s">
        <v>377</v>
      </c>
      <c r="D87" s="760">
        <f>M87-1</f>
        <v>-1</v>
      </c>
      <c r="E87" s="761"/>
      <c r="F87" s="761"/>
      <c r="G87" s="761"/>
      <c r="H87" s="761"/>
      <c r="I87" s="761"/>
      <c r="J87" s="761"/>
      <c r="K87" s="761"/>
      <c r="L87" s="764"/>
      <c r="M87" s="350"/>
      <c r="N87" s="708">
        <v>45927</v>
      </c>
      <c r="O87" s="706"/>
      <c r="P87" s="706"/>
      <c r="Q87" s="706"/>
      <c r="R87" s="706"/>
      <c r="S87" s="706"/>
      <c r="T87" s="706"/>
      <c r="U87" s="706"/>
      <c r="V87" s="707"/>
      <c r="W87" s="350"/>
      <c r="X87" s="708">
        <f>N87+1</f>
        <v>45928</v>
      </c>
      <c r="Y87" s="706"/>
      <c r="Z87" s="706"/>
      <c r="AA87" s="706"/>
      <c r="AB87" s="706"/>
      <c r="AC87" s="706"/>
      <c r="AD87" s="706"/>
      <c r="AE87" s="706"/>
      <c r="AF87" s="707"/>
      <c r="AG87" s="350"/>
      <c r="AH87" s="734">
        <f>X87+1</f>
        <v>45929</v>
      </c>
      <c r="AI87" s="735"/>
      <c r="AJ87" s="735"/>
      <c r="AK87" s="735"/>
      <c r="AL87" s="735"/>
      <c r="AM87" s="735"/>
      <c r="AN87" s="735"/>
      <c r="AO87" s="735"/>
      <c r="AP87" s="736"/>
      <c r="AQ87" s="350"/>
      <c r="AR87" s="734">
        <f>AH87+1</f>
        <v>45930</v>
      </c>
      <c r="AS87" s="735"/>
      <c r="AT87" s="735"/>
      <c r="AU87" s="735"/>
      <c r="AV87" s="735"/>
      <c r="AW87" s="735"/>
      <c r="AX87" s="735"/>
      <c r="AY87" s="735"/>
      <c r="AZ87" s="736"/>
      <c r="BA87" s="350"/>
      <c r="BB87" s="734">
        <f>AR87+1</f>
        <v>45931</v>
      </c>
      <c r="BC87" s="735"/>
      <c r="BD87" s="735"/>
      <c r="BE87" s="735"/>
      <c r="BF87" s="735"/>
      <c r="BG87" s="735"/>
      <c r="BH87" s="735"/>
      <c r="BI87" s="735"/>
      <c r="BJ87" s="736"/>
      <c r="BK87" s="350"/>
      <c r="BL87" s="737">
        <f>BB87+1</f>
        <v>45932</v>
      </c>
      <c r="BM87" s="738"/>
      <c r="BN87" s="738"/>
      <c r="BO87" s="738"/>
      <c r="BP87" s="738"/>
      <c r="BQ87" s="738"/>
      <c r="BR87" s="738"/>
      <c r="BS87" s="738"/>
      <c r="BT87" s="739"/>
      <c r="BU87" s="350"/>
      <c r="BV87" s="737">
        <f>BL87+1</f>
        <v>45933</v>
      </c>
      <c r="BW87" s="738"/>
      <c r="BX87" s="738"/>
      <c r="BY87" s="738"/>
      <c r="BZ87" s="738"/>
      <c r="CA87" s="738"/>
      <c r="CB87" s="738"/>
      <c r="CC87" s="738"/>
      <c r="CD87" s="739"/>
      <c r="CE87" s="350"/>
      <c r="CF87" s="737">
        <f>BV87+1</f>
        <v>45934</v>
      </c>
      <c r="CG87" s="738"/>
      <c r="CH87" s="738"/>
      <c r="CI87" s="738"/>
      <c r="CJ87" s="738"/>
      <c r="CK87" s="738"/>
      <c r="CL87" s="738"/>
      <c r="CM87" s="738"/>
      <c r="CN87" s="739"/>
      <c r="CO87" s="350"/>
      <c r="CP87" s="737">
        <f>CF87+1</f>
        <v>45935</v>
      </c>
      <c r="CQ87" s="738"/>
      <c r="CR87" s="738"/>
      <c r="CS87" s="738"/>
      <c r="CT87" s="738"/>
      <c r="CU87" s="738"/>
      <c r="CV87" s="738"/>
      <c r="CW87" s="738"/>
      <c r="CX87" s="739"/>
      <c r="CY87" s="350"/>
      <c r="CZ87" s="737">
        <f>CP87+1</f>
        <v>45936</v>
      </c>
      <c r="DA87" s="738"/>
      <c r="DB87" s="738"/>
      <c r="DC87" s="738"/>
      <c r="DD87" s="738"/>
      <c r="DE87" s="738"/>
      <c r="DF87" s="738"/>
      <c r="DG87" s="738"/>
      <c r="DH87" s="739"/>
      <c r="DI87" s="350"/>
      <c r="DJ87" s="737">
        <f>CZ87+1</f>
        <v>45937</v>
      </c>
      <c r="DK87" s="738"/>
      <c r="DL87" s="738"/>
      <c r="DM87" s="738"/>
      <c r="DN87" s="738"/>
      <c r="DO87" s="738"/>
      <c r="DP87" s="738"/>
      <c r="DQ87" s="738"/>
      <c r="DR87" s="739"/>
      <c r="DS87" s="573"/>
    </row>
    <row r="88" spans="1:134" ht="29.25" customHeight="1" x14ac:dyDescent="0.2">
      <c r="A88" s="703"/>
      <c r="B88" s="741"/>
      <c r="C88" s="743"/>
      <c r="D88" s="248" t="s">
        <v>135</v>
      </c>
      <c r="E88" s="249" t="s">
        <v>136</v>
      </c>
      <c r="F88" s="765" t="s">
        <v>137</v>
      </c>
      <c r="G88" s="766"/>
      <c r="H88" s="316" t="s">
        <v>138</v>
      </c>
      <c r="I88" s="767" t="s">
        <v>139</v>
      </c>
      <c r="J88" s="769"/>
      <c r="K88" s="769"/>
      <c r="L88" s="766"/>
      <c r="M88" s="350"/>
      <c r="N88" s="708">
        <v>45927</v>
      </c>
      <c r="O88" s="706"/>
      <c r="P88" s="706"/>
      <c r="Q88" s="706"/>
      <c r="R88" s="706"/>
      <c r="S88" s="706"/>
      <c r="T88" s="706"/>
      <c r="U88" s="706"/>
      <c r="V88" s="707"/>
      <c r="W88" s="350"/>
      <c r="X88" s="723">
        <f>N88+1</f>
        <v>45928</v>
      </c>
      <c r="Y88" s="724"/>
      <c r="Z88" s="724"/>
      <c r="AA88" s="724"/>
      <c r="AB88" s="724"/>
      <c r="AC88" s="724"/>
      <c r="AD88" s="724"/>
      <c r="AE88" s="724"/>
      <c r="AF88" s="725"/>
      <c r="AG88" s="350"/>
      <c r="AH88" s="723">
        <f>X88+1</f>
        <v>45929</v>
      </c>
      <c r="AI88" s="724"/>
      <c r="AJ88" s="724"/>
      <c r="AK88" s="724"/>
      <c r="AL88" s="724"/>
      <c r="AM88" s="724"/>
      <c r="AN88" s="724"/>
      <c r="AO88" s="724"/>
      <c r="AP88" s="725"/>
      <c r="AQ88" s="350"/>
      <c r="AR88" s="723">
        <f>AH88+1</f>
        <v>45930</v>
      </c>
      <c r="AS88" s="724"/>
      <c r="AT88" s="724"/>
      <c r="AU88" s="724"/>
      <c r="AV88" s="724"/>
      <c r="AW88" s="724"/>
      <c r="AX88" s="724"/>
      <c r="AY88" s="724"/>
      <c r="AZ88" s="725"/>
      <c r="BA88" s="350"/>
      <c r="BB88" s="723">
        <f>AR88+1</f>
        <v>45931</v>
      </c>
      <c r="BC88" s="724"/>
      <c r="BD88" s="724"/>
      <c r="BE88" s="724"/>
      <c r="BF88" s="724"/>
      <c r="BG88" s="724"/>
      <c r="BH88" s="724"/>
      <c r="BI88" s="724"/>
      <c r="BJ88" s="725"/>
      <c r="BK88" s="350"/>
      <c r="BL88" s="744">
        <f>BB88+1</f>
        <v>45932</v>
      </c>
      <c r="BM88" s="745"/>
      <c r="BN88" s="745"/>
      <c r="BO88" s="745"/>
      <c r="BP88" s="745"/>
      <c r="BQ88" s="745"/>
      <c r="BR88" s="745"/>
      <c r="BS88" s="745"/>
      <c r="BT88" s="746"/>
      <c r="BU88" s="350"/>
      <c r="BV88" s="744">
        <f>BL88+1</f>
        <v>45933</v>
      </c>
      <c r="BW88" s="745"/>
      <c r="BX88" s="745"/>
      <c r="BY88" s="745"/>
      <c r="BZ88" s="745"/>
      <c r="CA88" s="745"/>
      <c r="CB88" s="745"/>
      <c r="CC88" s="745"/>
      <c r="CD88" s="746"/>
      <c r="CE88" s="350"/>
      <c r="CF88" s="744">
        <f>BV88+1</f>
        <v>45934</v>
      </c>
      <c r="CG88" s="745"/>
      <c r="CH88" s="745"/>
      <c r="CI88" s="745"/>
      <c r="CJ88" s="745"/>
      <c r="CK88" s="745"/>
      <c r="CL88" s="745"/>
      <c r="CM88" s="745"/>
      <c r="CN88" s="746"/>
      <c r="CO88" s="350"/>
      <c r="CP88" s="744">
        <f>CF88+1</f>
        <v>45935</v>
      </c>
      <c r="CQ88" s="745"/>
      <c r="CR88" s="745"/>
      <c r="CS88" s="745"/>
      <c r="CT88" s="745"/>
      <c r="CU88" s="745"/>
      <c r="CV88" s="745"/>
      <c r="CW88" s="745"/>
      <c r="CX88" s="746"/>
      <c r="CY88" s="350"/>
      <c r="CZ88" s="744">
        <f>CP88+1</f>
        <v>45936</v>
      </c>
      <c r="DA88" s="745"/>
      <c r="DB88" s="745"/>
      <c r="DC88" s="745"/>
      <c r="DD88" s="745"/>
      <c r="DE88" s="745"/>
      <c r="DF88" s="745"/>
      <c r="DG88" s="745"/>
      <c r="DH88" s="746"/>
      <c r="DI88" s="350"/>
      <c r="DJ88" s="744">
        <f>CZ88+1</f>
        <v>45937</v>
      </c>
      <c r="DK88" s="745"/>
      <c r="DL88" s="745"/>
      <c r="DM88" s="745"/>
      <c r="DN88" s="745"/>
      <c r="DO88" s="745"/>
      <c r="DP88" s="745"/>
      <c r="DQ88" s="745"/>
      <c r="DR88" s="746"/>
      <c r="DS88" s="573"/>
    </row>
    <row r="89" spans="1:134" ht="15" customHeight="1" x14ac:dyDescent="0.2">
      <c r="A89" s="698"/>
      <c r="B89" s="748" t="s">
        <v>386</v>
      </c>
      <c r="C89" s="610"/>
      <c r="D89" s="236" t="s">
        <v>140</v>
      </c>
      <c r="E89" s="237">
        <v>100000</v>
      </c>
      <c r="F89" s="238">
        <v>0</v>
      </c>
      <c r="G89" s="239" t="s">
        <v>141</v>
      </c>
      <c r="H89" s="314">
        <f t="shared" ref="H89:H91" si="156">E89*F89</f>
        <v>0</v>
      </c>
      <c r="I89" s="319"/>
      <c r="J89" s="320" t="s">
        <v>142</v>
      </c>
      <c r="K89" s="240"/>
      <c r="L89" s="241">
        <f t="shared" ref="L89:L91" si="157">SUM(K89-I89)</f>
        <v>0</v>
      </c>
      <c r="M89" s="454" t="s">
        <v>358</v>
      </c>
      <c r="N89" s="354" t="s">
        <v>135</v>
      </c>
      <c r="O89" s="352" t="s">
        <v>136</v>
      </c>
      <c r="P89" s="726" t="s">
        <v>137</v>
      </c>
      <c r="Q89" s="727"/>
      <c r="R89" s="352" t="s">
        <v>138</v>
      </c>
      <c r="S89" s="726" t="s">
        <v>139</v>
      </c>
      <c r="T89" s="728"/>
      <c r="U89" s="728"/>
      <c r="V89" s="727"/>
      <c r="W89" s="454" t="s">
        <v>358</v>
      </c>
      <c r="X89" s="353" t="s">
        <v>135</v>
      </c>
      <c r="Y89" s="352" t="s">
        <v>136</v>
      </c>
      <c r="Z89" s="726" t="s">
        <v>137</v>
      </c>
      <c r="AA89" s="727"/>
      <c r="AB89" s="352" t="s">
        <v>138</v>
      </c>
      <c r="AC89" s="726" t="s">
        <v>139</v>
      </c>
      <c r="AD89" s="728"/>
      <c r="AE89" s="728"/>
      <c r="AF89" s="727"/>
      <c r="AG89" s="454" t="s">
        <v>358</v>
      </c>
      <c r="AH89" s="354" t="s">
        <v>135</v>
      </c>
      <c r="AI89" s="352" t="s">
        <v>136</v>
      </c>
      <c r="AJ89" s="726" t="s">
        <v>137</v>
      </c>
      <c r="AK89" s="727"/>
      <c r="AL89" s="352" t="s">
        <v>138</v>
      </c>
      <c r="AM89" s="726" t="s">
        <v>139</v>
      </c>
      <c r="AN89" s="728"/>
      <c r="AO89" s="728"/>
      <c r="AP89" s="727"/>
      <c r="AQ89" s="454" t="s">
        <v>358</v>
      </c>
      <c r="AR89" s="354" t="s">
        <v>135</v>
      </c>
      <c r="AS89" s="352" t="s">
        <v>136</v>
      </c>
      <c r="AT89" s="726" t="s">
        <v>137</v>
      </c>
      <c r="AU89" s="727"/>
      <c r="AV89" s="352" t="s">
        <v>138</v>
      </c>
      <c r="AW89" s="726" t="s">
        <v>139</v>
      </c>
      <c r="AX89" s="728"/>
      <c r="AY89" s="728"/>
      <c r="AZ89" s="727"/>
      <c r="BA89" s="454" t="s">
        <v>358</v>
      </c>
      <c r="BB89" s="354" t="s">
        <v>135</v>
      </c>
      <c r="BC89" s="352" t="s">
        <v>136</v>
      </c>
      <c r="BD89" s="726" t="s">
        <v>137</v>
      </c>
      <c r="BE89" s="727"/>
      <c r="BF89" s="352" t="s">
        <v>138</v>
      </c>
      <c r="BG89" s="726" t="s">
        <v>139</v>
      </c>
      <c r="BH89" s="728"/>
      <c r="BI89" s="728"/>
      <c r="BJ89" s="727"/>
      <c r="BK89" s="454" t="s">
        <v>358</v>
      </c>
      <c r="BL89" s="354" t="s">
        <v>135</v>
      </c>
      <c r="BM89" s="352" t="s">
        <v>136</v>
      </c>
      <c r="BN89" s="726" t="s">
        <v>137</v>
      </c>
      <c r="BO89" s="727"/>
      <c r="BP89" s="352" t="s">
        <v>138</v>
      </c>
      <c r="BQ89" s="726" t="s">
        <v>139</v>
      </c>
      <c r="BR89" s="728"/>
      <c r="BS89" s="728"/>
      <c r="BT89" s="727"/>
      <c r="BU89" s="454" t="s">
        <v>358</v>
      </c>
      <c r="BV89" s="354" t="s">
        <v>135</v>
      </c>
      <c r="BW89" s="352" t="s">
        <v>136</v>
      </c>
      <c r="BX89" s="726" t="s">
        <v>137</v>
      </c>
      <c r="BY89" s="727"/>
      <c r="BZ89" s="352" t="s">
        <v>138</v>
      </c>
      <c r="CA89" s="726" t="s">
        <v>139</v>
      </c>
      <c r="CB89" s="728"/>
      <c r="CC89" s="728"/>
      <c r="CD89" s="727"/>
      <c r="CE89" s="454" t="s">
        <v>358</v>
      </c>
      <c r="CF89" s="354" t="s">
        <v>135</v>
      </c>
      <c r="CG89" s="352" t="s">
        <v>136</v>
      </c>
      <c r="CH89" s="726" t="s">
        <v>137</v>
      </c>
      <c r="CI89" s="727"/>
      <c r="CJ89" s="352" t="s">
        <v>138</v>
      </c>
      <c r="CK89" s="726" t="s">
        <v>139</v>
      </c>
      <c r="CL89" s="728"/>
      <c r="CM89" s="728"/>
      <c r="CN89" s="727"/>
      <c r="CO89" s="454" t="s">
        <v>358</v>
      </c>
      <c r="CP89" s="354" t="s">
        <v>135</v>
      </c>
      <c r="CQ89" s="352" t="s">
        <v>136</v>
      </c>
      <c r="CR89" s="726" t="s">
        <v>137</v>
      </c>
      <c r="CS89" s="727"/>
      <c r="CT89" s="352" t="s">
        <v>138</v>
      </c>
      <c r="CU89" s="726" t="s">
        <v>139</v>
      </c>
      <c r="CV89" s="728"/>
      <c r="CW89" s="728"/>
      <c r="CX89" s="727"/>
      <c r="CY89" s="454" t="s">
        <v>358</v>
      </c>
      <c r="CZ89" s="354" t="s">
        <v>135</v>
      </c>
      <c r="DA89" s="352" t="s">
        <v>136</v>
      </c>
      <c r="DB89" s="726" t="s">
        <v>137</v>
      </c>
      <c r="DC89" s="727"/>
      <c r="DD89" s="352" t="s">
        <v>138</v>
      </c>
      <c r="DE89" s="751" t="s">
        <v>139</v>
      </c>
      <c r="DF89" s="755"/>
      <c r="DG89" s="755"/>
      <c r="DH89" s="752"/>
      <c r="DI89" s="454" t="s">
        <v>358</v>
      </c>
      <c r="DJ89" s="354" t="s">
        <v>135</v>
      </c>
      <c r="DK89" s="352" t="s">
        <v>136</v>
      </c>
      <c r="DL89" s="726" t="s">
        <v>137</v>
      </c>
      <c r="DM89" s="727"/>
      <c r="DN89" s="352" t="s">
        <v>138</v>
      </c>
      <c r="DO89" s="726" t="s">
        <v>139</v>
      </c>
      <c r="DP89" s="728"/>
      <c r="DQ89" s="728"/>
      <c r="DR89" s="727"/>
    </row>
    <row r="90" spans="1:134" x14ac:dyDescent="0.2">
      <c r="A90" s="699"/>
      <c r="B90" s="749"/>
      <c r="C90" s="611"/>
      <c r="D90" s="236" t="s">
        <v>143</v>
      </c>
      <c r="E90" s="237">
        <v>50000</v>
      </c>
      <c r="F90" s="238">
        <v>0</v>
      </c>
      <c r="G90" s="239" t="s">
        <v>141</v>
      </c>
      <c r="H90" s="314">
        <f t="shared" si="156"/>
        <v>0</v>
      </c>
      <c r="I90" s="319"/>
      <c r="J90" s="320" t="s">
        <v>142</v>
      </c>
      <c r="K90" s="240"/>
      <c r="L90" s="241">
        <f t="shared" si="157"/>
        <v>0</v>
      </c>
      <c r="M90" s="456" t="s">
        <v>359</v>
      </c>
      <c r="N90" s="543" t="s">
        <v>140</v>
      </c>
      <c r="O90" s="357">
        <f>IF(N90="CD",$DV$4,IF(N90="D",$DV$5,IF(N90="AD",$DV$6,IF(N90="AS",$DV$7,""))))</f>
        <v>0</v>
      </c>
      <c r="P90" s="358">
        <v>0</v>
      </c>
      <c r="Q90" s="359" t="s">
        <v>141</v>
      </c>
      <c r="R90" s="357">
        <f t="shared" ref="R90:R91" si="158">O90*P90</f>
        <v>0</v>
      </c>
      <c r="S90" s="360"/>
      <c r="T90" s="361" t="s">
        <v>142</v>
      </c>
      <c r="U90" s="362"/>
      <c r="V90" s="363">
        <f t="shared" ref="V90:V91" si="159">SUM(U90-S90)</f>
        <v>0</v>
      </c>
      <c r="W90" s="456" t="s">
        <v>359</v>
      </c>
      <c r="X90" s="543" t="s">
        <v>140</v>
      </c>
      <c r="Y90" s="357">
        <f>IF(X90="CD",$DV$4,IF(X90="D",$DV$5,IF(X90="AD",$DV$6,IF(X90="AS",$DV$7,""))))</f>
        <v>0</v>
      </c>
      <c r="Z90" s="358">
        <v>0</v>
      </c>
      <c r="AA90" s="359" t="s">
        <v>141</v>
      </c>
      <c r="AB90" s="357">
        <f t="shared" ref="AB90:AB91" si="160">Y90*Z90</f>
        <v>0</v>
      </c>
      <c r="AC90" s="360"/>
      <c r="AD90" s="361" t="s">
        <v>360</v>
      </c>
      <c r="AE90" s="362"/>
      <c r="AF90" s="363">
        <f t="shared" ref="AF90:AF91" si="161">SUM(AE90-AC90)</f>
        <v>0</v>
      </c>
      <c r="AG90" s="456" t="s">
        <v>359</v>
      </c>
      <c r="AH90" s="543" t="s">
        <v>140</v>
      </c>
      <c r="AI90" s="357">
        <f>IF(AH90="CD",$DV$4,IF(AH90="D",$DV$5,IF(AH90="AD",$DV$6,IF(AH90="AS",$DV$7,""))))</f>
        <v>0</v>
      </c>
      <c r="AJ90" s="358">
        <v>0</v>
      </c>
      <c r="AK90" s="359" t="s">
        <v>141</v>
      </c>
      <c r="AL90" s="357">
        <f t="shared" ref="AL90:AL91" si="162">AI90*AJ90</f>
        <v>0</v>
      </c>
      <c r="AM90" s="360"/>
      <c r="AN90" s="361" t="s">
        <v>360</v>
      </c>
      <c r="AO90" s="362"/>
      <c r="AP90" s="363">
        <f t="shared" ref="AP90:AP91" si="163">SUM(AO90-AM90)</f>
        <v>0</v>
      </c>
      <c r="AQ90" s="456" t="s">
        <v>359</v>
      </c>
      <c r="AR90" s="543" t="s">
        <v>140</v>
      </c>
      <c r="AS90" s="357">
        <f>IF(AR90="CD",$DV$4,IF(AR90="D",$DV$5,IF(AR90="AD",$DV$6,IF(AR90="AS",$DV$7,""))))</f>
        <v>0</v>
      </c>
      <c r="AT90" s="358">
        <v>0</v>
      </c>
      <c r="AU90" s="359" t="s">
        <v>141</v>
      </c>
      <c r="AV90" s="357">
        <f t="shared" ref="AV90:AV91" si="164">AS90*AT90</f>
        <v>0</v>
      </c>
      <c r="AW90" s="360"/>
      <c r="AX90" s="361" t="s">
        <v>360</v>
      </c>
      <c r="AY90" s="362"/>
      <c r="AZ90" s="363">
        <f t="shared" ref="AZ90:AZ91" si="165">SUM(AY90-AW90)</f>
        <v>0</v>
      </c>
      <c r="BA90" s="456" t="s">
        <v>359</v>
      </c>
      <c r="BB90" s="543" t="s">
        <v>140</v>
      </c>
      <c r="BC90" s="357">
        <f>IF(BB90="CD",$DV$4,IF(BB90="D",$DV$5,IF(BB90="AD",$DV$6,IF(BB90="AS",$DV$7,""))))</f>
        <v>0</v>
      </c>
      <c r="BD90" s="358">
        <v>0</v>
      </c>
      <c r="BE90" s="359" t="s">
        <v>141</v>
      </c>
      <c r="BF90" s="357">
        <f t="shared" ref="BF90:BF91" si="166">BC90*BD90</f>
        <v>0</v>
      </c>
      <c r="BG90" s="360"/>
      <c r="BH90" s="361" t="s">
        <v>360</v>
      </c>
      <c r="BI90" s="362"/>
      <c r="BJ90" s="363">
        <f t="shared" ref="BJ90:BJ91" si="167">SUM(BI90-BG90)</f>
        <v>0</v>
      </c>
      <c r="BK90" s="456" t="s">
        <v>359</v>
      </c>
      <c r="BL90" s="543" t="s">
        <v>140</v>
      </c>
      <c r="BM90" s="357">
        <f>IF(BL90="CD",$DV$4,IF(BL90="D",$DV$5,IF(BL90="AD",$DV$6,IF(BL90="AS",$DV$7,""))))</f>
        <v>0</v>
      </c>
      <c r="BN90" s="358">
        <v>0</v>
      </c>
      <c r="BO90" s="359" t="s">
        <v>141</v>
      </c>
      <c r="BP90" s="357">
        <f t="shared" ref="BP90:BP91" si="168">BM90*BN90</f>
        <v>0</v>
      </c>
      <c r="BQ90" s="360"/>
      <c r="BR90" s="361" t="s">
        <v>142</v>
      </c>
      <c r="BS90" s="362"/>
      <c r="BT90" s="363">
        <f t="shared" ref="BT90:BT91" si="169">SUM(BS90-BQ90)</f>
        <v>0</v>
      </c>
      <c r="BU90" s="456" t="s">
        <v>359</v>
      </c>
      <c r="BV90" s="558" t="s">
        <v>140</v>
      </c>
      <c r="BW90" s="91">
        <f>IF(BV90="CD",$DV$4,IF(BV90="D",$DV$5,IF(BV90="AD",$DV$6,IF(BV90="AS",$DV$7,""))))</f>
        <v>0</v>
      </c>
      <c r="BX90" s="92">
        <v>1</v>
      </c>
      <c r="BY90" s="93" t="s">
        <v>141</v>
      </c>
      <c r="BZ90" s="91">
        <f t="shared" ref="BZ90:BZ91" si="170">BW90*BX90</f>
        <v>0</v>
      </c>
      <c r="CA90" s="94">
        <v>0.27083333333333331</v>
      </c>
      <c r="CB90" s="95" t="s">
        <v>142</v>
      </c>
      <c r="CC90" s="96">
        <v>0.79166666666666663</v>
      </c>
      <c r="CD90" s="97">
        <f t="shared" ref="CD90:CD91" si="171">SUM(CC90-CA90)</f>
        <v>0.52083333333333326</v>
      </c>
      <c r="CE90" s="456" t="s">
        <v>359</v>
      </c>
      <c r="CF90" s="558" t="s">
        <v>140</v>
      </c>
      <c r="CG90" s="91">
        <f>IF(CF90="CD",$DV$4,IF(CF90="D",$DV$5,IF(CF90="AD",$DV$6,IF(CF90="AS",$DV$7,""))))</f>
        <v>0</v>
      </c>
      <c r="CH90" s="92">
        <v>1</v>
      </c>
      <c r="CI90" s="93" t="s">
        <v>141</v>
      </c>
      <c r="CJ90" s="91">
        <f t="shared" ref="CJ90:CJ91" si="172">CG90*CH90</f>
        <v>0</v>
      </c>
      <c r="CK90" s="94">
        <v>0.27083333333333331</v>
      </c>
      <c r="CL90" s="95" t="s">
        <v>142</v>
      </c>
      <c r="CM90" s="96">
        <v>0.79166666666666663</v>
      </c>
      <c r="CN90" s="97">
        <f t="shared" ref="CN90:CN91" si="173">SUM(CM90-CK90)</f>
        <v>0.52083333333333326</v>
      </c>
      <c r="CO90" s="456" t="s">
        <v>359</v>
      </c>
      <c r="CP90" s="558" t="s">
        <v>140</v>
      </c>
      <c r="CQ90" s="91">
        <f>IF(CP90="CD",$DV$4,IF(CP90="D",$DV$5,IF(CP90="AD",$DV$6,IF(CP90="AS",$DV$7,""))))</f>
        <v>0</v>
      </c>
      <c r="CR90" s="92">
        <v>1</v>
      </c>
      <c r="CS90" s="93" t="s">
        <v>141</v>
      </c>
      <c r="CT90" s="91">
        <f t="shared" ref="CT90:CT91" si="174">CQ90*CR90</f>
        <v>0</v>
      </c>
      <c r="CU90" s="94">
        <v>0.33333333333333331</v>
      </c>
      <c r="CV90" s="95" t="s">
        <v>360</v>
      </c>
      <c r="CW90" s="96">
        <v>0.75</v>
      </c>
      <c r="CX90" s="97">
        <f t="shared" ref="CX90:CX91" si="175">SUM(CW90-CU90)</f>
        <v>0.41666666666666669</v>
      </c>
      <c r="CY90" s="456" t="s">
        <v>359</v>
      </c>
      <c r="CZ90" s="558" t="s">
        <v>140</v>
      </c>
      <c r="DA90" s="91">
        <f>IF(CZ90="CD",$DV$4,IF(CZ90="D",$DV$5,IF(CZ90="AD",$DV$6,IF(CZ90="AS",$DV$7,""))))</f>
        <v>0</v>
      </c>
      <c r="DB90" s="92">
        <v>1</v>
      </c>
      <c r="DC90" s="93" t="s">
        <v>141</v>
      </c>
      <c r="DD90" s="91">
        <f t="shared" ref="DD90:DD91" si="176">DA90*DB90</f>
        <v>0</v>
      </c>
      <c r="DE90" s="94">
        <v>0.33333333333333331</v>
      </c>
      <c r="DF90" s="95" t="s">
        <v>360</v>
      </c>
      <c r="DG90" s="96">
        <v>0.75</v>
      </c>
      <c r="DH90" s="97">
        <f t="shared" ref="DH90:DH115" si="177">SUM(DG90-DE90)</f>
        <v>0.41666666666666669</v>
      </c>
      <c r="DI90" s="456" t="s">
        <v>359</v>
      </c>
      <c r="DJ90" s="558" t="s">
        <v>140</v>
      </c>
      <c r="DK90" s="91">
        <f>IF(DJ90="CD",$DV$4,IF(DJ90="D",$DV$5,IF(DJ90="AD",$DV$6,IF(DJ90="AS",$DV$7,""))))</f>
        <v>0</v>
      </c>
      <c r="DL90" s="92">
        <v>1</v>
      </c>
      <c r="DM90" s="93" t="s">
        <v>141</v>
      </c>
      <c r="DN90" s="91">
        <f t="shared" ref="DN90:DN91" si="178">DK90*DL90</f>
        <v>0</v>
      </c>
      <c r="DO90" s="94">
        <v>0.33333333333333331</v>
      </c>
      <c r="DP90" s="95" t="s">
        <v>360</v>
      </c>
      <c r="DQ90" s="96">
        <v>0.77083333333333337</v>
      </c>
      <c r="DR90" s="97">
        <f t="shared" ref="DR90:DR91" si="179">SUM(DQ90-DO90)</f>
        <v>0.43750000000000006</v>
      </c>
    </row>
    <row r="91" spans="1:134" x14ac:dyDescent="0.2">
      <c r="A91" s="699"/>
      <c r="B91" s="749"/>
      <c r="C91" s="611"/>
      <c r="D91" s="236" t="s">
        <v>144</v>
      </c>
      <c r="E91" s="237">
        <v>40000</v>
      </c>
      <c r="F91" s="238">
        <v>0</v>
      </c>
      <c r="G91" s="239" t="s">
        <v>141</v>
      </c>
      <c r="H91" s="314">
        <f t="shared" si="156"/>
        <v>0</v>
      </c>
      <c r="I91" s="319"/>
      <c r="J91" s="320" t="s">
        <v>142</v>
      </c>
      <c r="K91" s="240"/>
      <c r="L91" s="241">
        <f t="shared" si="157"/>
        <v>0</v>
      </c>
      <c r="M91" s="457" t="s">
        <v>359</v>
      </c>
      <c r="N91" s="544" t="s">
        <v>466</v>
      </c>
      <c r="O91" s="364">
        <f t="shared" ref="O91:O119" si="180">IF(N91="CD",$DV$4,IF(N91="D",$DV$5,IF(N91="AD",$DV$6,IF(N91="AS",$DV$7,""))))</f>
        <v>0</v>
      </c>
      <c r="P91" s="365">
        <v>0</v>
      </c>
      <c r="Q91" s="366" t="s">
        <v>141</v>
      </c>
      <c r="R91" s="364">
        <f t="shared" si="158"/>
        <v>0</v>
      </c>
      <c r="S91" s="367"/>
      <c r="T91" s="368" t="s">
        <v>142</v>
      </c>
      <c r="U91" s="369"/>
      <c r="V91" s="370">
        <f t="shared" si="159"/>
        <v>0</v>
      </c>
      <c r="W91" s="457" t="s">
        <v>359</v>
      </c>
      <c r="X91" s="544" t="s">
        <v>466</v>
      </c>
      <c r="Y91" s="364">
        <f t="shared" ref="Y91:Y119" si="181">IF(X91="CD",$DV$4,IF(X91="D",$DV$5,IF(X91="AD",$DV$6,IF(X91="AS",$DV$7,""))))</f>
        <v>0</v>
      </c>
      <c r="Z91" s="365">
        <v>0</v>
      </c>
      <c r="AA91" s="366" t="s">
        <v>141</v>
      </c>
      <c r="AB91" s="364">
        <f t="shared" si="160"/>
        <v>0</v>
      </c>
      <c r="AC91" s="367"/>
      <c r="AD91" s="368" t="s">
        <v>360</v>
      </c>
      <c r="AE91" s="369"/>
      <c r="AF91" s="370">
        <f t="shared" si="161"/>
        <v>0</v>
      </c>
      <c r="AG91" s="457" t="s">
        <v>359</v>
      </c>
      <c r="AH91" s="544" t="s">
        <v>466</v>
      </c>
      <c r="AI91" s="364">
        <f t="shared" ref="AI91:AI119" si="182">IF(AH91="CD",$DV$4,IF(AH91="D",$DV$5,IF(AH91="AD",$DV$6,IF(AH91="AS",$DV$7,""))))</f>
        <v>0</v>
      </c>
      <c r="AJ91" s="365">
        <v>0</v>
      </c>
      <c r="AK91" s="366" t="s">
        <v>141</v>
      </c>
      <c r="AL91" s="364">
        <f t="shared" si="162"/>
        <v>0</v>
      </c>
      <c r="AM91" s="367"/>
      <c r="AN91" s="368" t="s">
        <v>360</v>
      </c>
      <c r="AO91" s="369"/>
      <c r="AP91" s="370">
        <f t="shared" si="163"/>
        <v>0</v>
      </c>
      <c r="AQ91" s="457" t="s">
        <v>359</v>
      </c>
      <c r="AR91" s="544" t="s">
        <v>466</v>
      </c>
      <c r="AS91" s="364">
        <f t="shared" ref="AS91:AS119" si="183">IF(AR91="CD",$DV$4,IF(AR91="D",$DV$5,IF(AR91="AD",$DV$6,IF(AR91="AS",$DV$7,""))))</f>
        <v>0</v>
      </c>
      <c r="AT91" s="365">
        <v>0</v>
      </c>
      <c r="AU91" s="366" t="s">
        <v>141</v>
      </c>
      <c r="AV91" s="364">
        <f t="shared" si="164"/>
        <v>0</v>
      </c>
      <c r="AW91" s="367"/>
      <c r="AX91" s="368" t="s">
        <v>360</v>
      </c>
      <c r="AY91" s="369"/>
      <c r="AZ91" s="370">
        <f t="shared" si="165"/>
        <v>0</v>
      </c>
      <c r="BA91" s="457" t="s">
        <v>359</v>
      </c>
      <c r="BB91" s="544" t="s">
        <v>466</v>
      </c>
      <c r="BC91" s="364">
        <f t="shared" ref="BC91:BC119" si="184">IF(BB91="CD",$DV$4,IF(BB91="D",$DV$5,IF(BB91="AD",$DV$6,IF(BB91="AS",$DV$7,""))))</f>
        <v>0</v>
      </c>
      <c r="BD91" s="365">
        <v>0</v>
      </c>
      <c r="BE91" s="366" t="s">
        <v>141</v>
      </c>
      <c r="BF91" s="364">
        <f t="shared" si="166"/>
        <v>0</v>
      </c>
      <c r="BG91" s="367"/>
      <c r="BH91" s="368" t="s">
        <v>360</v>
      </c>
      <c r="BI91" s="369"/>
      <c r="BJ91" s="370">
        <f t="shared" si="167"/>
        <v>0</v>
      </c>
      <c r="BK91" s="457" t="s">
        <v>359</v>
      </c>
      <c r="BL91" s="544" t="s">
        <v>466</v>
      </c>
      <c r="BM91" s="364">
        <f t="shared" ref="BM91:BM119" si="185">IF(BL91="CD",$DV$4,IF(BL91="D",$DV$5,IF(BL91="AD",$DV$6,IF(BL91="AS",$DV$7,""))))</f>
        <v>0</v>
      </c>
      <c r="BN91" s="365">
        <v>0</v>
      </c>
      <c r="BO91" s="366" t="s">
        <v>141</v>
      </c>
      <c r="BP91" s="364">
        <f t="shared" si="168"/>
        <v>0</v>
      </c>
      <c r="BQ91" s="367"/>
      <c r="BR91" s="368" t="s">
        <v>142</v>
      </c>
      <c r="BS91" s="369"/>
      <c r="BT91" s="370">
        <f t="shared" si="169"/>
        <v>0</v>
      </c>
      <c r="BU91" s="457" t="s">
        <v>359</v>
      </c>
      <c r="BV91" s="559" t="s">
        <v>466</v>
      </c>
      <c r="BW91" s="78">
        <f t="shared" ref="BW91:BW119" si="186">IF(BV91="CD",$DV$4,IF(BV91="D",$DV$5,IF(BV91="AD",$DV$6,IF(BV91="AS",$DV$7,""))))</f>
        <v>0</v>
      </c>
      <c r="BX91" s="79">
        <v>1</v>
      </c>
      <c r="BY91" s="80" t="s">
        <v>141</v>
      </c>
      <c r="BZ91" s="78">
        <f t="shared" si="170"/>
        <v>0</v>
      </c>
      <c r="CA91" s="81">
        <v>0.27083333333333331</v>
      </c>
      <c r="CB91" s="82" t="s">
        <v>142</v>
      </c>
      <c r="CC91" s="83">
        <v>0.79166666666666663</v>
      </c>
      <c r="CD91" s="84">
        <f t="shared" si="171"/>
        <v>0.52083333333333326</v>
      </c>
      <c r="CE91" s="457" t="s">
        <v>359</v>
      </c>
      <c r="CF91" s="559" t="s">
        <v>466</v>
      </c>
      <c r="CG91" s="78">
        <f t="shared" ref="CG91:CG119" si="187">IF(CF91="CD",$DV$4,IF(CF91="D",$DV$5,IF(CF91="AD",$DV$6,IF(CF91="AS",$DV$7,""))))</f>
        <v>0</v>
      </c>
      <c r="CH91" s="79">
        <v>1</v>
      </c>
      <c r="CI91" s="80" t="s">
        <v>141</v>
      </c>
      <c r="CJ91" s="78">
        <f t="shared" si="172"/>
        <v>0</v>
      </c>
      <c r="CK91" s="81">
        <v>0.27083333333333331</v>
      </c>
      <c r="CL91" s="82" t="s">
        <v>142</v>
      </c>
      <c r="CM91" s="83">
        <v>0.79166666666666663</v>
      </c>
      <c r="CN91" s="84">
        <f t="shared" si="173"/>
        <v>0.52083333333333326</v>
      </c>
      <c r="CO91" s="457" t="s">
        <v>359</v>
      </c>
      <c r="CP91" s="559" t="s">
        <v>466</v>
      </c>
      <c r="CQ91" s="78">
        <f t="shared" ref="CQ91:CQ119" si="188">IF(CP91="CD",$DV$4,IF(CP91="D",$DV$5,IF(CP91="AD",$DV$6,IF(CP91="AS",$DV$7,""))))</f>
        <v>0</v>
      </c>
      <c r="CR91" s="79">
        <v>1</v>
      </c>
      <c r="CS91" s="80" t="s">
        <v>141</v>
      </c>
      <c r="CT91" s="78">
        <f t="shared" si="174"/>
        <v>0</v>
      </c>
      <c r="CU91" s="81">
        <v>0.33333333333333331</v>
      </c>
      <c r="CV91" s="82" t="s">
        <v>360</v>
      </c>
      <c r="CW91" s="83">
        <v>0.75</v>
      </c>
      <c r="CX91" s="84">
        <f t="shared" si="175"/>
        <v>0.41666666666666669</v>
      </c>
      <c r="CY91" s="457" t="s">
        <v>359</v>
      </c>
      <c r="CZ91" s="559" t="s">
        <v>466</v>
      </c>
      <c r="DA91" s="78">
        <f t="shared" ref="DA91:DA119" si="189">IF(CZ91="CD",$DV$4,IF(CZ91="D",$DV$5,IF(CZ91="AD",$DV$6,IF(CZ91="AS",$DV$7,""))))</f>
        <v>0</v>
      </c>
      <c r="DB91" s="79">
        <v>1</v>
      </c>
      <c r="DC91" s="80" t="s">
        <v>141</v>
      </c>
      <c r="DD91" s="78">
        <f t="shared" si="176"/>
        <v>0</v>
      </c>
      <c r="DE91" s="81">
        <v>0.33333333333333331</v>
      </c>
      <c r="DF91" s="82" t="s">
        <v>360</v>
      </c>
      <c r="DG91" s="83">
        <v>0.75</v>
      </c>
      <c r="DH91" s="84">
        <f t="shared" si="177"/>
        <v>0.41666666666666669</v>
      </c>
      <c r="DI91" s="457" t="s">
        <v>359</v>
      </c>
      <c r="DJ91" s="559" t="s">
        <v>466</v>
      </c>
      <c r="DK91" s="78">
        <f t="shared" ref="DK91:DK119" si="190">IF(DJ91="CD",$DV$4,IF(DJ91="D",$DV$5,IF(DJ91="AD",$DV$6,IF(DJ91="AS",$DV$7,""))))</f>
        <v>0</v>
      </c>
      <c r="DL91" s="79">
        <v>1</v>
      </c>
      <c r="DM91" s="80" t="s">
        <v>141</v>
      </c>
      <c r="DN91" s="78">
        <f t="shared" si="178"/>
        <v>0</v>
      </c>
      <c r="DO91" s="81">
        <v>0.33333333333333331</v>
      </c>
      <c r="DP91" s="82" t="s">
        <v>360</v>
      </c>
      <c r="DQ91" s="83">
        <v>0.77083333333333337</v>
      </c>
      <c r="DR91" s="84">
        <f t="shared" si="179"/>
        <v>0.43750000000000006</v>
      </c>
    </row>
    <row r="92" spans="1:134" x14ac:dyDescent="0.2">
      <c r="A92" s="699"/>
      <c r="B92" s="749"/>
      <c r="C92" s="611"/>
      <c r="D92" s="242"/>
      <c r="E92" s="243"/>
      <c r="F92" s="244"/>
      <c r="G92" s="245"/>
      <c r="H92" s="315"/>
      <c r="I92" s="321"/>
      <c r="J92" s="322"/>
      <c r="K92" s="246"/>
      <c r="L92" s="247"/>
      <c r="M92" s="457" t="s">
        <v>359</v>
      </c>
      <c r="N92" s="544" t="s">
        <v>144</v>
      </c>
      <c r="O92" s="364">
        <f t="shared" si="180"/>
        <v>0</v>
      </c>
      <c r="P92" s="365">
        <v>0</v>
      </c>
      <c r="Q92" s="366" t="s">
        <v>141</v>
      </c>
      <c r="R92" s="364">
        <f>O92*P92</f>
        <v>0</v>
      </c>
      <c r="S92" s="367"/>
      <c r="T92" s="368" t="s">
        <v>142</v>
      </c>
      <c r="U92" s="369"/>
      <c r="V92" s="370">
        <f>SUM(U92-S92)</f>
        <v>0</v>
      </c>
      <c r="W92" s="457" t="s">
        <v>359</v>
      </c>
      <c r="X92" s="544" t="s">
        <v>144</v>
      </c>
      <c r="Y92" s="364">
        <f t="shared" si="181"/>
        <v>0</v>
      </c>
      <c r="Z92" s="459">
        <v>0</v>
      </c>
      <c r="AA92" s="366" t="s">
        <v>141</v>
      </c>
      <c r="AB92" s="364">
        <f>Y92*Z92</f>
        <v>0</v>
      </c>
      <c r="AC92" s="367"/>
      <c r="AD92" s="368" t="s">
        <v>360</v>
      </c>
      <c r="AE92" s="369"/>
      <c r="AF92" s="370">
        <f>SUM(AE92-AC92)</f>
        <v>0</v>
      </c>
      <c r="AG92" s="457" t="s">
        <v>359</v>
      </c>
      <c r="AH92" s="544" t="s">
        <v>144</v>
      </c>
      <c r="AI92" s="364">
        <f t="shared" si="182"/>
        <v>0</v>
      </c>
      <c r="AJ92" s="365">
        <v>0</v>
      </c>
      <c r="AK92" s="366" t="s">
        <v>141</v>
      </c>
      <c r="AL92" s="364">
        <f>AI92*AJ92</f>
        <v>0</v>
      </c>
      <c r="AM92" s="367"/>
      <c r="AN92" s="368" t="s">
        <v>360</v>
      </c>
      <c r="AO92" s="369"/>
      <c r="AP92" s="370">
        <f>SUM(AO92-AM92)</f>
        <v>0</v>
      </c>
      <c r="AQ92" s="457" t="s">
        <v>359</v>
      </c>
      <c r="AR92" s="544" t="s">
        <v>144</v>
      </c>
      <c r="AS92" s="364">
        <f t="shared" si="183"/>
        <v>0</v>
      </c>
      <c r="AT92" s="365">
        <v>0</v>
      </c>
      <c r="AU92" s="366" t="s">
        <v>141</v>
      </c>
      <c r="AV92" s="364">
        <f>AS92*AT92</f>
        <v>0</v>
      </c>
      <c r="AW92" s="367"/>
      <c r="AX92" s="368" t="s">
        <v>360</v>
      </c>
      <c r="AY92" s="369"/>
      <c r="AZ92" s="370">
        <f>SUM(AY92-AW92)</f>
        <v>0</v>
      </c>
      <c r="BA92" s="457" t="s">
        <v>359</v>
      </c>
      <c r="BB92" s="544" t="s">
        <v>144</v>
      </c>
      <c r="BC92" s="364">
        <f t="shared" si="184"/>
        <v>0</v>
      </c>
      <c r="BD92" s="365">
        <v>0</v>
      </c>
      <c r="BE92" s="366" t="s">
        <v>141</v>
      </c>
      <c r="BF92" s="364">
        <f>BC92*BD92</f>
        <v>0</v>
      </c>
      <c r="BG92" s="367"/>
      <c r="BH92" s="368" t="s">
        <v>360</v>
      </c>
      <c r="BI92" s="369"/>
      <c r="BJ92" s="370">
        <f>SUM(BI92-BG92)</f>
        <v>0</v>
      </c>
      <c r="BK92" s="457" t="s">
        <v>359</v>
      </c>
      <c r="BL92" s="544" t="s">
        <v>144</v>
      </c>
      <c r="BM92" s="364">
        <f t="shared" si="185"/>
        <v>0</v>
      </c>
      <c r="BN92" s="365">
        <v>0</v>
      </c>
      <c r="BO92" s="366" t="s">
        <v>141</v>
      </c>
      <c r="BP92" s="364">
        <f>BM92*BN92</f>
        <v>0</v>
      </c>
      <c r="BQ92" s="367"/>
      <c r="BR92" s="368" t="s">
        <v>142</v>
      </c>
      <c r="BS92" s="369"/>
      <c r="BT92" s="370">
        <f>SUM(BS92-BQ92)</f>
        <v>0</v>
      </c>
      <c r="BU92" s="457" t="s">
        <v>359</v>
      </c>
      <c r="BV92" s="559" t="s">
        <v>144</v>
      </c>
      <c r="BW92" s="78">
        <f t="shared" si="186"/>
        <v>0</v>
      </c>
      <c r="BX92" s="79">
        <v>1</v>
      </c>
      <c r="BY92" s="80" t="s">
        <v>141</v>
      </c>
      <c r="BZ92" s="78">
        <f>BW92*BX92</f>
        <v>0</v>
      </c>
      <c r="CA92" s="81">
        <v>0.27083333333333331</v>
      </c>
      <c r="CB92" s="82" t="s">
        <v>142</v>
      </c>
      <c r="CC92" s="83">
        <v>0.79166666666666663</v>
      </c>
      <c r="CD92" s="84">
        <f>SUM(CC92-CA92)</f>
        <v>0.52083333333333326</v>
      </c>
      <c r="CE92" s="457" t="s">
        <v>359</v>
      </c>
      <c r="CF92" s="559" t="s">
        <v>144</v>
      </c>
      <c r="CG92" s="78">
        <f t="shared" si="187"/>
        <v>0</v>
      </c>
      <c r="CH92" s="79">
        <v>1</v>
      </c>
      <c r="CI92" s="80" t="s">
        <v>141</v>
      </c>
      <c r="CJ92" s="78">
        <f>CG92*CH92</f>
        <v>0</v>
      </c>
      <c r="CK92" s="81">
        <v>0.27083333333333331</v>
      </c>
      <c r="CL92" s="82" t="s">
        <v>142</v>
      </c>
      <c r="CM92" s="83">
        <v>0.79166666666666663</v>
      </c>
      <c r="CN92" s="84">
        <f>SUM(CM92-CK92)</f>
        <v>0.52083333333333326</v>
      </c>
      <c r="CO92" s="457" t="s">
        <v>359</v>
      </c>
      <c r="CP92" s="559" t="s">
        <v>144</v>
      </c>
      <c r="CQ92" s="78">
        <f t="shared" si="188"/>
        <v>0</v>
      </c>
      <c r="CR92" s="79">
        <v>1</v>
      </c>
      <c r="CS92" s="80" t="s">
        <v>141</v>
      </c>
      <c r="CT92" s="78">
        <f>CQ92*CR92</f>
        <v>0</v>
      </c>
      <c r="CU92" s="81">
        <v>0.33333333333333331</v>
      </c>
      <c r="CV92" s="82" t="s">
        <v>360</v>
      </c>
      <c r="CW92" s="83">
        <v>0.75</v>
      </c>
      <c r="CX92" s="84">
        <f>SUM(CW92-CU92)</f>
        <v>0.41666666666666669</v>
      </c>
      <c r="CY92" s="457" t="s">
        <v>359</v>
      </c>
      <c r="CZ92" s="559" t="s">
        <v>144</v>
      </c>
      <c r="DA92" s="78">
        <f t="shared" si="189"/>
        <v>0</v>
      </c>
      <c r="DB92" s="79">
        <v>1</v>
      </c>
      <c r="DC92" s="80" t="s">
        <v>141</v>
      </c>
      <c r="DD92" s="78">
        <f>DA92*DB92</f>
        <v>0</v>
      </c>
      <c r="DE92" s="81">
        <v>0.33333333333333331</v>
      </c>
      <c r="DF92" s="82" t="s">
        <v>360</v>
      </c>
      <c r="DG92" s="83">
        <v>0.75</v>
      </c>
      <c r="DH92" s="84">
        <f t="shared" si="177"/>
        <v>0.41666666666666669</v>
      </c>
      <c r="DI92" s="457" t="s">
        <v>359</v>
      </c>
      <c r="DJ92" s="559" t="s">
        <v>144</v>
      </c>
      <c r="DK92" s="78">
        <f t="shared" si="190"/>
        <v>0</v>
      </c>
      <c r="DL92" s="79">
        <v>1</v>
      </c>
      <c r="DM92" s="80" t="s">
        <v>141</v>
      </c>
      <c r="DN92" s="78">
        <f>DK92*DL92</f>
        <v>0</v>
      </c>
      <c r="DO92" s="81">
        <v>0.33333333333333331</v>
      </c>
      <c r="DP92" s="82" t="s">
        <v>360</v>
      </c>
      <c r="DQ92" s="83">
        <v>0.77083333333333337</v>
      </c>
      <c r="DR92" s="84">
        <f>SUM(DQ92-DO92)</f>
        <v>0.43750000000000006</v>
      </c>
    </row>
    <row r="93" spans="1:134" x14ac:dyDescent="0.2">
      <c r="A93" s="700"/>
      <c r="B93" s="750"/>
      <c r="C93" s="612"/>
      <c r="D93" s="242" t="s">
        <v>145</v>
      </c>
      <c r="E93" s="243">
        <v>23000</v>
      </c>
      <c r="F93" s="244">
        <v>0</v>
      </c>
      <c r="G93" s="245" t="s">
        <v>141</v>
      </c>
      <c r="H93" s="315">
        <f t="shared" ref="H93" si="191">E93*F93</f>
        <v>0</v>
      </c>
      <c r="I93" s="321"/>
      <c r="J93" s="322" t="s">
        <v>142</v>
      </c>
      <c r="K93" s="246"/>
      <c r="L93" s="247">
        <f t="shared" ref="L93" si="192">SUM(K93-I93)</f>
        <v>0</v>
      </c>
      <c r="M93" s="478" t="s">
        <v>359</v>
      </c>
      <c r="N93" s="545" t="s">
        <v>145</v>
      </c>
      <c r="O93" s="373">
        <f t="shared" si="180"/>
        <v>0</v>
      </c>
      <c r="P93" s="374">
        <v>0</v>
      </c>
      <c r="Q93" s="375" t="s">
        <v>141</v>
      </c>
      <c r="R93" s="373">
        <f>O93*P93</f>
        <v>0</v>
      </c>
      <c r="S93" s="376"/>
      <c r="T93" s="377" t="s">
        <v>142</v>
      </c>
      <c r="U93" s="378"/>
      <c r="V93" s="379">
        <f>SUM(U93-S93)</f>
        <v>0</v>
      </c>
      <c r="W93" s="478" t="s">
        <v>359</v>
      </c>
      <c r="X93" s="545" t="s">
        <v>145</v>
      </c>
      <c r="Y93" s="373">
        <f t="shared" si="181"/>
        <v>0</v>
      </c>
      <c r="Z93" s="461">
        <v>0</v>
      </c>
      <c r="AA93" s="375" t="s">
        <v>141</v>
      </c>
      <c r="AB93" s="373">
        <f>Y93*Z93</f>
        <v>0</v>
      </c>
      <c r="AC93" s="376"/>
      <c r="AD93" s="377" t="s">
        <v>142</v>
      </c>
      <c r="AE93" s="378"/>
      <c r="AF93" s="379">
        <f>SUM(AE93-AC93)</f>
        <v>0</v>
      </c>
      <c r="AG93" s="478" t="s">
        <v>359</v>
      </c>
      <c r="AH93" s="545" t="s">
        <v>145</v>
      </c>
      <c r="AI93" s="373">
        <f t="shared" si="182"/>
        <v>0</v>
      </c>
      <c r="AJ93" s="374">
        <v>0</v>
      </c>
      <c r="AK93" s="375" t="s">
        <v>141</v>
      </c>
      <c r="AL93" s="373">
        <f>AI93*AJ93</f>
        <v>0</v>
      </c>
      <c r="AM93" s="376"/>
      <c r="AN93" s="377" t="s">
        <v>142</v>
      </c>
      <c r="AO93" s="378"/>
      <c r="AP93" s="379">
        <f>SUM(AO93-AM93)</f>
        <v>0</v>
      </c>
      <c r="AQ93" s="478" t="s">
        <v>359</v>
      </c>
      <c r="AR93" s="545" t="s">
        <v>145</v>
      </c>
      <c r="AS93" s="373">
        <f t="shared" si="183"/>
        <v>0</v>
      </c>
      <c r="AT93" s="374">
        <v>0</v>
      </c>
      <c r="AU93" s="375" t="s">
        <v>141</v>
      </c>
      <c r="AV93" s="373">
        <f>AS93*AT93</f>
        <v>0</v>
      </c>
      <c r="AW93" s="376"/>
      <c r="AX93" s="377" t="s">
        <v>142</v>
      </c>
      <c r="AY93" s="378"/>
      <c r="AZ93" s="379">
        <f>SUM(AY93-AW93)</f>
        <v>0</v>
      </c>
      <c r="BA93" s="478" t="s">
        <v>359</v>
      </c>
      <c r="BB93" s="545" t="s">
        <v>145</v>
      </c>
      <c r="BC93" s="373">
        <f t="shared" si="184"/>
        <v>0</v>
      </c>
      <c r="BD93" s="374">
        <v>0</v>
      </c>
      <c r="BE93" s="375" t="s">
        <v>141</v>
      </c>
      <c r="BF93" s="373">
        <f>BC93*BD93</f>
        <v>0</v>
      </c>
      <c r="BG93" s="376"/>
      <c r="BH93" s="377" t="s">
        <v>142</v>
      </c>
      <c r="BI93" s="378"/>
      <c r="BJ93" s="379">
        <f>SUM(BI93-BG93)</f>
        <v>0</v>
      </c>
      <c r="BK93" s="478" t="s">
        <v>359</v>
      </c>
      <c r="BL93" s="545" t="s">
        <v>145</v>
      </c>
      <c r="BM93" s="373">
        <f t="shared" si="185"/>
        <v>0</v>
      </c>
      <c r="BN93" s="374">
        <v>0</v>
      </c>
      <c r="BO93" s="375" t="s">
        <v>141</v>
      </c>
      <c r="BP93" s="373">
        <f>BM93*BN93</f>
        <v>0</v>
      </c>
      <c r="BQ93" s="376"/>
      <c r="BR93" s="377" t="s">
        <v>142</v>
      </c>
      <c r="BS93" s="378"/>
      <c r="BT93" s="379">
        <f>SUM(BS93-BQ93)</f>
        <v>0</v>
      </c>
      <c r="BU93" s="478" t="s">
        <v>359</v>
      </c>
      <c r="BV93" s="545" t="s">
        <v>145</v>
      </c>
      <c r="BW93" s="373">
        <f t="shared" si="186"/>
        <v>0</v>
      </c>
      <c r="BX93" s="374">
        <v>0</v>
      </c>
      <c r="BY93" s="375" t="s">
        <v>141</v>
      </c>
      <c r="BZ93" s="373">
        <f>BW93*BX93</f>
        <v>0</v>
      </c>
      <c r="CA93" s="376"/>
      <c r="CB93" s="377" t="s">
        <v>142</v>
      </c>
      <c r="CC93" s="378"/>
      <c r="CD93" s="379">
        <f>SUM(CC93-CA93)</f>
        <v>0</v>
      </c>
      <c r="CE93" s="478" t="s">
        <v>359</v>
      </c>
      <c r="CF93" s="545" t="s">
        <v>145</v>
      </c>
      <c r="CG93" s="373">
        <f t="shared" si="187"/>
        <v>0</v>
      </c>
      <c r="CH93" s="374">
        <v>0</v>
      </c>
      <c r="CI93" s="375" t="s">
        <v>141</v>
      </c>
      <c r="CJ93" s="373">
        <f>CG93*CH93</f>
        <v>0</v>
      </c>
      <c r="CK93" s="376"/>
      <c r="CL93" s="377" t="s">
        <v>142</v>
      </c>
      <c r="CM93" s="378"/>
      <c r="CN93" s="379">
        <f>SUM(CM93-CK93)</f>
        <v>0</v>
      </c>
      <c r="CO93" s="478" t="s">
        <v>359</v>
      </c>
      <c r="CP93" s="545" t="s">
        <v>145</v>
      </c>
      <c r="CQ93" s="373">
        <f t="shared" si="188"/>
        <v>0</v>
      </c>
      <c r="CR93" s="374">
        <v>0</v>
      </c>
      <c r="CS93" s="375" t="s">
        <v>141</v>
      </c>
      <c r="CT93" s="373">
        <f>CQ93*CR93</f>
        <v>0</v>
      </c>
      <c r="CU93" s="376"/>
      <c r="CV93" s="377" t="s">
        <v>142</v>
      </c>
      <c r="CW93" s="378"/>
      <c r="CX93" s="379">
        <f>SUM(CW93-CU93)</f>
        <v>0</v>
      </c>
      <c r="CY93" s="478" t="s">
        <v>359</v>
      </c>
      <c r="CZ93" s="545" t="s">
        <v>145</v>
      </c>
      <c r="DA93" s="373">
        <f t="shared" si="189"/>
        <v>0</v>
      </c>
      <c r="DB93" s="374">
        <v>0</v>
      </c>
      <c r="DC93" s="375" t="s">
        <v>141</v>
      </c>
      <c r="DD93" s="373">
        <f>DA93*DB93</f>
        <v>0</v>
      </c>
      <c r="DE93" s="376"/>
      <c r="DF93" s="377" t="s">
        <v>142</v>
      </c>
      <c r="DG93" s="378"/>
      <c r="DH93" s="379">
        <f t="shared" si="177"/>
        <v>0</v>
      </c>
      <c r="DI93" s="478" t="s">
        <v>359</v>
      </c>
      <c r="DJ93" s="545" t="s">
        <v>145</v>
      </c>
      <c r="DK93" s="373">
        <f t="shared" si="190"/>
        <v>0</v>
      </c>
      <c r="DL93" s="374">
        <v>0</v>
      </c>
      <c r="DM93" s="375" t="s">
        <v>141</v>
      </c>
      <c r="DN93" s="373">
        <f>DK93*DL93</f>
        <v>0</v>
      </c>
      <c r="DO93" s="376"/>
      <c r="DP93" s="377" t="s">
        <v>142</v>
      </c>
      <c r="DQ93" s="378"/>
      <c r="DR93" s="379">
        <f>SUM(DQ93-DO93)</f>
        <v>0</v>
      </c>
    </row>
    <row r="94" spans="1:134" x14ac:dyDescent="0.2">
      <c r="A94" s="721"/>
      <c r="B94" s="568" t="s">
        <v>146</v>
      </c>
      <c r="C94" s="613"/>
      <c r="M94" s="380" t="s">
        <v>378</v>
      </c>
      <c r="N94" s="543" t="s">
        <v>466</v>
      </c>
      <c r="O94" s="381">
        <f t="shared" si="180"/>
        <v>0</v>
      </c>
      <c r="P94" s="382">
        <v>0</v>
      </c>
      <c r="Q94" s="383" t="s">
        <v>141</v>
      </c>
      <c r="R94" s="384">
        <f t="shared" ref="R94:R116" si="193">O94*P94</f>
        <v>0</v>
      </c>
      <c r="S94" s="385"/>
      <c r="T94" s="386" t="s">
        <v>142</v>
      </c>
      <c r="U94" s="387"/>
      <c r="V94" s="388">
        <f t="shared" ref="V94:V115" si="194">SUM(U94-S94)</f>
        <v>0</v>
      </c>
      <c r="W94" s="380" t="s">
        <v>378</v>
      </c>
      <c r="X94" s="543" t="s">
        <v>466</v>
      </c>
      <c r="Y94" s="357">
        <f t="shared" si="181"/>
        <v>0</v>
      </c>
      <c r="Z94" s="462">
        <v>0</v>
      </c>
      <c r="AA94" s="359" t="s">
        <v>141</v>
      </c>
      <c r="AB94" s="384">
        <f t="shared" ref="AB94:AB116" si="195">Y94*Z94</f>
        <v>0</v>
      </c>
      <c r="AC94" s="360"/>
      <c r="AD94" s="361" t="s">
        <v>142</v>
      </c>
      <c r="AE94" s="362"/>
      <c r="AF94" s="363">
        <f t="shared" ref="AF94:AF108" si="196">SUM(AE94-AC94)</f>
        <v>0</v>
      </c>
      <c r="AG94" s="380" t="s">
        <v>378</v>
      </c>
      <c r="AH94" s="543" t="s">
        <v>466</v>
      </c>
      <c r="AI94" s="357">
        <f t="shared" si="182"/>
        <v>0</v>
      </c>
      <c r="AJ94" s="391">
        <v>0</v>
      </c>
      <c r="AK94" s="359" t="s">
        <v>141</v>
      </c>
      <c r="AL94" s="384">
        <f t="shared" ref="AL94:AL116" si="197">AI94*AJ94</f>
        <v>0</v>
      </c>
      <c r="AM94" s="360"/>
      <c r="AN94" s="361" t="s">
        <v>142</v>
      </c>
      <c r="AO94" s="362"/>
      <c r="AP94" s="363">
        <f t="shared" ref="AP94:AP115" si="198">SUM(AO94-AM94)</f>
        <v>0</v>
      </c>
      <c r="AQ94" s="380" t="s">
        <v>378</v>
      </c>
      <c r="AR94" s="543" t="s">
        <v>466</v>
      </c>
      <c r="AS94" s="357">
        <f t="shared" si="183"/>
        <v>0</v>
      </c>
      <c r="AT94" s="391">
        <v>0</v>
      </c>
      <c r="AU94" s="359" t="s">
        <v>141</v>
      </c>
      <c r="AV94" s="384">
        <f t="shared" ref="AV94:AV116" si="199">AS94*AT94</f>
        <v>0</v>
      </c>
      <c r="AW94" s="360"/>
      <c r="AX94" s="361" t="s">
        <v>142</v>
      </c>
      <c r="AY94" s="362"/>
      <c r="AZ94" s="363">
        <f t="shared" ref="AZ94:AZ115" si="200">SUM(AY94-AW94)</f>
        <v>0</v>
      </c>
      <c r="BA94" s="380" t="s">
        <v>378</v>
      </c>
      <c r="BB94" s="543" t="s">
        <v>466</v>
      </c>
      <c r="BC94" s="357">
        <f t="shared" si="184"/>
        <v>0</v>
      </c>
      <c r="BD94" s="391">
        <v>0</v>
      </c>
      <c r="BE94" s="359" t="s">
        <v>141</v>
      </c>
      <c r="BF94" s="384">
        <f t="shared" ref="BF94:BF116" si="201">BC94*BD94</f>
        <v>0</v>
      </c>
      <c r="BG94" s="360"/>
      <c r="BH94" s="361" t="s">
        <v>142</v>
      </c>
      <c r="BI94" s="362"/>
      <c r="BJ94" s="363">
        <f t="shared" ref="BJ94:BJ115" si="202">SUM(BI94-BG94)</f>
        <v>0</v>
      </c>
      <c r="BK94" s="380" t="s">
        <v>378</v>
      </c>
      <c r="BL94" s="543" t="s">
        <v>466</v>
      </c>
      <c r="BM94" s="357">
        <f t="shared" si="185"/>
        <v>0</v>
      </c>
      <c r="BN94" s="391">
        <v>0</v>
      </c>
      <c r="BO94" s="359" t="s">
        <v>141</v>
      </c>
      <c r="BP94" s="384">
        <f t="shared" ref="BP94:BP116" si="203">BM94*BN94</f>
        <v>0</v>
      </c>
      <c r="BQ94" s="360"/>
      <c r="BR94" s="361" t="s">
        <v>142</v>
      </c>
      <c r="BS94" s="362"/>
      <c r="BT94" s="363">
        <f t="shared" ref="BT94:BT115" si="204">SUM(BS94-BQ94)</f>
        <v>0</v>
      </c>
      <c r="BU94" s="380" t="s">
        <v>378</v>
      </c>
      <c r="BV94" s="543" t="s">
        <v>466</v>
      </c>
      <c r="BW94" s="357">
        <f t="shared" si="186"/>
        <v>0</v>
      </c>
      <c r="BX94" s="391">
        <v>0</v>
      </c>
      <c r="BY94" s="359" t="s">
        <v>141</v>
      </c>
      <c r="BZ94" s="384">
        <f t="shared" ref="BZ94:BZ116" si="205">BW94*BX94</f>
        <v>0</v>
      </c>
      <c r="CA94" s="360"/>
      <c r="CB94" s="361" t="s">
        <v>142</v>
      </c>
      <c r="CC94" s="362"/>
      <c r="CD94" s="363">
        <f t="shared" ref="CD94:CD115" si="206">SUM(CC94-CA94)</f>
        <v>0</v>
      </c>
      <c r="CE94" s="380" t="s">
        <v>378</v>
      </c>
      <c r="CF94" s="543" t="s">
        <v>466</v>
      </c>
      <c r="CG94" s="357">
        <f t="shared" si="187"/>
        <v>0</v>
      </c>
      <c r="CH94" s="391">
        <v>0</v>
      </c>
      <c r="CI94" s="359" t="s">
        <v>141</v>
      </c>
      <c r="CJ94" s="384">
        <f t="shared" ref="CJ94:CJ116" si="207">CG94*CH94</f>
        <v>0</v>
      </c>
      <c r="CK94" s="360"/>
      <c r="CL94" s="361" t="s">
        <v>142</v>
      </c>
      <c r="CM94" s="362"/>
      <c r="CN94" s="363">
        <f t="shared" ref="CN94:CN115" si="208">SUM(CM94-CK94)</f>
        <v>0</v>
      </c>
      <c r="CO94" s="380" t="s">
        <v>378</v>
      </c>
      <c r="CP94" s="543" t="s">
        <v>466</v>
      </c>
      <c r="CQ94" s="357">
        <f t="shared" si="188"/>
        <v>0</v>
      </c>
      <c r="CR94" s="391">
        <v>0</v>
      </c>
      <c r="CS94" s="359" t="s">
        <v>141</v>
      </c>
      <c r="CT94" s="384">
        <f t="shared" ref="CT94:CT116" si="209">CQ94*CR94</f>
        <v>0</v>
      </c>
      <c r="CU94" s="360"/>
      <c r="CV94" s="361" t="s">
        <v>142</v>
      </c>
      <c r="CW94" s="362"/>
      <c r="CX94" s="363">
        <f t="shared" ref="CX94:CX115" si="210">SUM(CW94-CU94)</f>
        <v>0</v>
      </c>
      <c r="CY94" s="380" t="s">
        <v>378</v>
      </c>
      <c r="CZ94" s="543" t="s">
        <v>466</v>
      </c>
      <c r="DA94" s="357">
        <f t="shared" si="189"/>
        <v>0</v>
      </c>
      <c r="DB94" s="391">
        <v>0</v>
      </c>
      <c r="DC94" s="359" t="s">
        <v>141</v>
      </c>
      <c r="DD94" s="384">
        <f t="shared" ref="DD94:DD116" si="211">DA94*DB94</f>
        <v>0</v>
      </c>
      <c r="DE94" s="360"/>
      <c r="DF94" s="361" t="s">
        <v>142</v>
      </c>
      <c r="DG94" s="362"/>
      <c r="DH94" s="363">
        <f t="shared" si="177"/>
        <v>0</v>
      </c>
      <c r="DI94" s="380" t="s">
        <v>378</v>
      </c>
      <c r="DJ94" s="543" t="s">
        <v>466</v>
      </c>
      <c r="DK94" s="357">
        <f t="shared" si="190"/>
        <v>0</v>
      </c>
      <c r="DL94" s="391">
        <v>0</v>
      </c>
      <c r="DM94" s="359" t="s">
        <v>141</v>
      </c>
      <c r="DN94" s="384">
        <f t="shared" ref="DN94:DN116" si="212">DK94*DL94</f>
        <v>0</v>
      </c>
      <c r="DO94" s="360"/>
      <c r="DP94" s="361" t="s">
        <v>142</v>
      </c>
      <c r="DQ94" s="362"/>
      <c r="DR94" s="363">
        <f t="shared" ref="DR94:DR115" si="213">SUM(DQ94-DO94)</f>
        <v>0</v>
      </c>
    </row>
    <row r="95" spans="1:134" ht="15" customHeight="1" x14ac:dyDescent="0.2">
      <c r="A95" s="722"/>
      <c r="B95" s="747" t="s">
        <v>379</v>
      </c>
      <c r="C95" s="614"/>
      <c r="M95" s="392" t="s">
        <v>378</v>
      </c>
      <c r="N95" s="544" t="s">
        <v>144</v>
      </c>
      <c r="O95" s="393">
        <f t="shared" si="180"/>
        <v>0</v>
      </c>
      <c r="P95" s="394">
        <v>0</v>
      </c>
      <c r="Q95" s="395" t="s">
        <v>141</v>
      </c>
      <c r="R95" s="396">
        <f t="shared" si="193"/>
        <v>0</v>
      </c>
      <c r="S95" s="397"/>
      <c r="T95" s="398" t="s">
        <v>142</v>
      </c>
      <c r="U95" s="399"/>
      <c r="V95" s="400">
        <f t="shared" si="194"/>
        <v>0</v>
      </c>
      <c r="W95" s="392" t="s">
        <v>378</v>
      </c>
      <c r="X95" s="544" t="s">
        <v>144</v>
      </c>
      <c r="Y95" s="364">
        <f t="shared" si="181"/>
        <v>0</v>
      </c>
      <c r="Z95" s="463">
        <v>0</v>
      </c>
      <c r="AA95" s="366" t="s">
        <v>141</v>
      </c>
      <c r="AB95" s="396">
        <f t="shared" si="195"/>
        <v>0</v>
      </c>
      <c r="AC95" s="367"/>
      <c r="AD95" s="368" t="s">
        <v>360</v>
      </c>
      <c r="AE95" s="369"/>
      <c r="AF95" s="370">
        <f t="shared" si="196"/>
        <v>0</v>
      </c>
      <c r="AG95" s="392" t="s">
        <v>378</v>
      </c>
      <c r="AH95" s="544" t="s">
        <v>144</v>
      </c>
      <c r="AI95" s="364">
        <f t="shared" si="182"/>
        <v>0</v>
      </c>
      <c r="AJ95" s="403">
        <v>0</v>
      </c>
      <c r="AK95" s="366" t="s">
        <v>141</v>
      </c>
      <c r="AL95" s="396">
        <f t="shared" si="197"/>
        <v>0</v>
      </c>
      <c r="AM95" s="367"/>
      <c r="AN95" s="368" t="s">
        <v>360</v>
      </c>
      <c r="AO95" s="369"/>
      <c r="AP95" s="370">
        <f t="shared" si="198"/>
        <v>0</v>
      </c>
      <c r="AQ95" s="392" t="s">
        <v>378</v>
      </c>
      <c r="AR95" s="544" t="s">
        <v>144</v>
      </c>
      <c r="AS95" s="364">
        <f t="shared" si="183"/>
        <v>0</v>
      </c>
      <c r="AT95" s="403">
        <v>0</v>
      </c>
      <c r="AU95" s="366" t="s">
        <v>141</v>
      </c>
      <c r="AV95" s="396">
        <f t="shared" si="199"/>
        <v>0</v>
      </c>
      <c r="AW95" s="367"/>
      <c r="AX95" s="368" t="s">
        <v>360</v>
      </c>
      <c r="AY95" s="369"/>
      <c r="AZ95" s="370">
        <f t="shared" si="200"/>
        <v>0</v>
      </c>
      <c r="BA95" s="392" t="s">
        <v>378</v>
      </c>
      <c r="BB95" s="544" t="s">
        <v>144</v>
      </c>
      <c r="BC95" s="364">
        <f t="shared" si="184"/>
        <v>0</v>
      </c>
      <c r="BD95" s="403">
        <v>0</v>
      </c>
      <c r="BE95" s="366" t="s">
        <v>141</v>
      </c>
      <c r="BF95" s="396">
        <f t="shared" si="201"/>
        <v>0</v>
      </c>
      <c r="BG95" s="367"/>
      <c r="BH95" s="368" t="s">
        <v>360</v>
      </c>
      <c r="BI95" s="369"/>
      <c r="BJ95" s="370">
        <f t="shared" si="202"/>
        <v>0</v>
      </c>
      <c r="BK95" s="392" t="s">
        <v>378</v>
      </c>
      <c r="BL95" s="544" t="s">
        <v>144</v>
      </c>
      <c r="BM95" s="364">
        <f t="shared" si="185"/>
        <v>0</v>
      </c>
      <c r="BN95" s="403">
        <v>0</v>
      </c>
      <c r="BO95" s="366" t="s">
        <v>141</v>
      </c>
      <c r="BP95" s="396">
        <f t="shared" si="203"/>
        <v>0</v>
      </c>
      <c r="BQ95" s="367"/>
      <c r="BR95" s="368" t="s">
        <v>142</v>
      </c>
      <c r="BS95" s="369"/>
      <c r="BT95" s="370">
        <f t="shared" si="204"/>
        <v>0</v>
      </c>
      <c r="BU95" s="392" t="s">
        <v>378</v>
      </c>
      <c r="BV95" s="559" t="s">
        <v>144</v>
      </c>
      <c r="BW95" s="78">
        <f t="shared" si="186"/>
        <v>0</v>
      </c>
      <c r="BX95" s="402">
        <v>1</v>
      </c>
      <c r="BY95" s="80" t="s">
        <v>141</v>
      </c>
      <c r="BZ95" s="85">
        <f t="shared" si="205"/>
        <v>0</v>
      </c>
      <c r="CA95" s="81">
        <v>0.27083333333333331</v>
      </c>
      <c r="CB95" s="82" t="s">
        <v>142</v>
      </c>
      <c r="CC95" s="83">
        <v>0.72916666666666663</v>
      </c>
      <c r="CD95" s="84">
        <f t="shared" si="206"/>
        <v>0.45833333333333331</v>
      </c>
      <c r="CE95" s="392" t="s">
        <v>378</v>
      </c>
      <c r="CF95" s="559" t="s">
        <v>144</v>
      </c>
      <c r="CG95" s="78">
        <f t="shared" si="187"/>
        <v>0</v>
      </c>
      <c r="CH95" s="402">
        <v>1</v>
      </c>
      <c r="CI95" s="80" t="s">
        <v>141</v>
      </c>
      <c r="CJ95" s="85">
        <f t="shared" si="207"/>
        <v>0</v>
      </c>
      <c r="CK95" s="81">
        <v>0.27083333333333331</v>
      </c>
      <c r="CL95" s="82" t="s">
        <v>142</v>
      </c>
      <c r="CM95" s="83">
        <v>0.72916666666666663</v>
      </c>
      <c r="CN95" s="84">
        <f t="shared" si="208"/>
        <v>0.45833333333333331</v>
      </c>
      <c r="CO95" s="392" t="s">
        <v>378</v>
      </c>
      <c r="CP95" s="559" t="s">
        <v>144</v>
      </c>
      <c r="CQ95" s="78">
        <f t="shared" si="188"/>
        <v>0</v>
      </c>
      <c r="CR95" s="402">
        <v>1</v>
      </c>
      <c r="CS95" s="80" t="s">
        <v>141</v>
      </c>
      <c r="CT95" s="85">
        <f t="shared" si="209"/>
        <v>0</v>
      </c>
      <c r="CU95" s="81">
        <v>0.33333333333333331</v>
      </c>
      <c r="CV95" s="82" t="s">
        <v>142</v>
      </c>
      <c r="CW95" s="83">
        <v>0.6875</v>
      </c>
      <c r="CX95" s="84">
        <f t="shared" si="210"/>
        <v>0.35416666666666669</v>
      </c>
      <c r="CY95" s="392" t="s">
        <v>378</v>
      </c>
      <c r="CZ95" s="559" t="s">
        <v>144</v>
      </c>
      <c r="DA95" s="78">
        <f t="shared" si="189"/>
        <v>0</v>
      </c>
      <c r="DB95" s="402">
        <v>1</v>
      </c>
      <c r="DC95" s="80" t="s">
        <v>141</v>
      </c>
      <c r="DD95" s="85">
        <f t="shared" si="211"/>
        <v>0</v>
      </c>
      <c r="DE95" s="81">
        <v>0.33333333333333331</v>
      </c>
      <c r="DF95" s="82" t="s">
        <v>142</v>
      </c>
      <c r="DG95" s="83">
        <v>0.6875</v>
      </c>
      <c r="DH95" s="84">
        <f t="shared" si="177"/>
        <v>0.35416666666666669</v>
      </c>
      <c r="DI95" s="392" t="s">
        <v>378</v>
      </c>
      <c r="DJ95" s="559" t="s">
        <v>144</v>
      </c>
      <c r="DK95" s="78">
        <f t="shared" si="190"/>
        <v>0</v>
      </c>
      <c r="DL95" s="402">
        <v>1</v>
      </c>
      <c r="DM95" s="80" t="s">
        <v>141</v>
      </c>
      <c r="DN95" s="85">
        <f t="shared" si="212"/>
        <v>0</v>
      </c>
      <c r="DO95" s="81">
        <v>0.33333333333333331</v>
      </c>
      <c r="DP95" s="82" t="s">
        <v>142</v>
      </c>
      <c r="DQ95" s="83">
        <v>0.70833333333333337</v>
      </c>
      <c r="DR95" s="84">
        <f t="shared" si="213"/>
        <v>0.37500000000000006</v>
      </c>
    </row>
    <row r="96" spans="1:134" x14ac:dyDescent="0.2">
      <c r="A96" s="722"/>
      <c r="B96" s="747"/>
      <c r="C96" s="614"/>
      <c r="M96" s="404" t="s">
        <v>378</v>
      </c>
      <c r="N96" s="545" t="s">
        <v>145</v>
      </c>
      <c r="O96" s="407">
        <f t="shared" si="180"/>
        <v>0</v>
      </c>
      <c r="P96" s="374">
        <v>0</v>
      </c>
      <c r="Q96" s="375" t="s">
        <v>141</v>
      </c>
      <c r="R96" s="373">
        <f t="shared" si="193"/>
        <v>0</v>
      </c>
      <c r="S96" s="376"/>
      <c r="T96" s="377" t="s">
        <v>142</v>
      </c>
      <c r="U96" s="378"/>
      <c r="V96" s="379">
        <f t="shared" si="194"/>
        <v>0</v>
      </c>
      <c r="W96" s="404" t="s">
        <v>378</v>
      </c>
      <c r="X96" s="545" t="s">
        <v>145</v>
      </c>
      <c r="Y96" s="373">
        <f t="shared" si="181"/>
        <v>0</v>
      </c>
      <c r="Z96" s="464">
        <v>0</v>
      </c>
      <c r="AA96" s="375" t="s">
        <v>141</v>
      </c>
      <c r="AB96" s="373">
        <f t="shared" si="195"/>
        <v>0</v>
      </c>
      <c r="AC96" s="376"/>
      <c r="AD96" s="377" t="s">
        <v>360</v>
      </c>
      <c r="AE96" s="378"/>
      <c r="AF96" s="379">
        <f t="shared" si="196"/>
        <v>0</v>
      </c>
      <c r="AG96" s="404" t="s">
        <v>378</v>
      </c>
      <c r="AH96" s="545" t="s">
        <v>145</v>
      </c>
      <c r="AI96" s="373">
        <f t="shared" si="182"/>
        <v>0</v>
      </c>
      <c r="AJ96" s="410">
        <v>0</v>
      </c>
      <c r="AK96" s="375" t="s">
        <v>141</v>
      </c>
      <c r="AL96" s="373">
        <f t="shared" si="197"/>
        <v>0</v>
      </c>
      <c r="AM96" s="376"/>
      <c r="AN96" s="377" t="s">
        <v>360</v>
      </c>
      <c r="AO96" s="378"/>
      <c r="AP96" s="379">
        <f t="shared" si="198"/>
        <v>0</v>
      </c>
      <c r="AQ96" s="404" t="s">
        <v>378</v>
      </c>
      <c r="AR96" s="545" t="s">
        <v>145</v>
      </c>
      <c r="AS96" s="373">
        <f t="shared" si="183"/>
        <v>0</v>
      </c>
      <c r="AT96" s="410">
        <v>0</v>
      </c>
      <c r="AU96" s="375" t="s">
        <v>141</v>
      </c>
      <c r="AV96" s="373">
        <f t="shared" si="199"/>
        <v>0</v>
      </c>
      <c r="AW96" s="376"/>
      <c r="AX96" s="377" t="s">
        <v>360</v>
      </c>
      <c r="AY96" s="378"/>
      <c r="AZ96" s="379">
        <f t="shared" si="200"/>
        <v>0</v>
      </c>
      <c r="BA96" s="404" t="s">
        <v>378</v>
      </c>
      <c r="BB96" s="545" t="s">
        <v>145</v>
      </c>
      <c r="BC96" s="373">
        <f t="shared" si="184"/>
        <v>0</v>
      </c>
      <c r="BD96" s="410">
        <v>0</v>
      </c>
      <c r="BE96" s="375" t="s">
        <v>141</v>
      </c>
      <c r="BF96" s="373">
        <f t="shared" si="201"/>
        <v>0</v>
      </c>
      <c r="BG96" s="376"/>
      <c r="BH96" s="377" t="s">
        <v>360</v>
      </c>
      <c r="BI96" s="378"/>
      <c r="BJ96" s="379">
        <f t="shared" si="202"/>
        <v>0</v>
      </c>
      <c r="BK96" s="404" t="s">
        <v>378</v>
      </c>
      <c r="BL96" s="545" t="s">
        <v>145</v>
      </c>
      <c r="BM96" s="373">
        <f t="shared" si="185"/>
        <v>0</v>
      </c>
      <c r="BN96" s="410">
        <v>0</v>
      </c>
      <c r="BO96" s="375" t="s">
        <v>141</v>
      </c>
      <c r="BP96" s="373">
        <f t="shared" si="203"/>
        <v>0</v>
      </c>
      <c r="BQ96" s="376"/>
      <c r="BR96" s="377" t="s">
        <v>142</v>
      </c>
      <c r="BS96" s="378"/>
      <c r="BT96" s="379">
        <f t="shared" si="204"/>
        <v>0</v>
      </c>
      <c r="BU96" s="404" t="s">
        <v>378</v>
      </c>
      <c r="BV96" s="562" t="s">
        <v>145</v>
      </c>
      <c r="BW96" s="98">
        <f t="shared" si="186"/>
        <v>0</v>
      </c>
      <c r="BX96" s="409">
        <v>2</v>
      </c>
      <c r="BY96" s="99" t="s">
        <v>141</v>
      </c>
      <c r="BZ96" s="98">
        <f t="shared" si="205"/>
        <v>0</v>
      </c>
      <c r="CA96" s="100">
        <v>0.27083333333333331</v>
      </c>
      <c r="CB96" s="101" t="s">
        <v>142</v>
      </c>
      <c r="CC96" s="102">
        <v>0.72916666666666663</v>
      </c>
      <c r="CD96" s="103">
        <f t="shared" si="206"/>
        <v>0.45833333333333331</v>
      </c>
      <c r="CE96" s="404" t="s">
        <v>378</v>
      </c>
      <c r="CF96" s="562" t="s">
        <v>145</v>
      </c>
      <c r="CG96" s="98">
        <f t="shared" si="187"/>
        <v>0</v>
      </c>
      <c r="CH96" s="409">
        <v>2</v>
      </c>
      <c r="CI96" s="99" t="s">
        <v>141</v>
      </c>
      <c r="CJ96" s="98">
        <f t="shared" si="207"/>
        <v>0</v>
      </c>
      <c r="CK96" s="100">
        <v>0.27083333333333331</v>
      </c>
      <c r="CL96" s="101" t="s">
        <v>142</v>
      </c>
      <c r="CM96" s="102">
        <v>0.72916666666666663</v>
      </c>
      <c r="CN96" s="103">
        <f t="shared" si="208"/>
        <v>0.45833333333333331</v>
      </c>
      <c r="CO96" s="404" t="s">
        <v>378</v>
      </c>
      <c r="CP96" s="562" t="s">
        <v>145</v>
      </c>
      <c r="CQ96" s="98">
        <f t="shared" si="188"/>
        <v>0</v>
      </c>
      <c r="CR96" s="409">
        <v>1</v>
      </c>
      <c r="CS96" s="99" t="s">
        <v>141</v>
      </c>
      <c r="CT96" s="98">
        <f t="shared" si="209"/>
        <v>0</v>
      </c>
      <c r="CU96" s="100">
        <v>0.33333333333333331</v>
      </c>
      <c r="CV96" s="101" t="s">
        <v>142</v>
      </c>
      <c r="CW96" s="102">
        <v>0.6875</v>
      </c>
      <c r="CX96" s="103">
        <f t="shared" si="210"/>
        <v>0.35416666666666669</v>
      </c>
      <c r="CY96" s="404" t="s">
        <v>378</v>
      </c>
      <c r="CZ96" s="562" t="s">
        <v>145</v>
      </c>
      <c r="DA96" s="98">
        <f t="shared" si="189"/>
        <v>0</v>
      </c>
      <c r="DB96" s="409">
        <v>1</v>
      </c>
      <c r="DC96" s="99" t="s">
        <v>141</v>
      </c>
      <c r="DD96" s="98">
        <f t="shared" si="211"/>
        <v>0</v>
      </c>
      <c r="DE96" s="100">
        <v>0.33333333333333331</v>
      </c>
      <c r="DF96" s="101" t="s">
        <v>142</v>
      </c>
      <c r="DG96" s="102">
        <v>0.6875</v>
      </c>
      <c r="DH96" s="103">
        <f t="shared" si="177"/>
        <v>0.35416666666666669</v>
      </c>
      <c r="DI96" s="404" t="s">
        <v>378</v>
      </c>
      <c r="DJ96" s="562" t="s">
        <v>145</v>
      </c>
      <c r="DK96" s="98">
        <f t="shared" si="190"/>
        <v>0</v>
      </c>
      <c r="DL96" s="409">
        <v>1</v>
      </c>
      <c r="DM96" s="99" t="s">
        <v>141</v>
      </c>
      <c r="DN96" s="98">
        <f t="shared" si="212"/>
        <v>0</v>
      </c>
      <c r="DO96" s="100">
        <v>0.33333333333333331</v>
      </c>
      <c r="DP96" s="101" t="s">
        <v>142</v>
      </c>
      <c r="DQ96" s="102">
        <v>0.70833333333333337</v>
      </c>
      <c r="DR96" s="103">
        <f t="shared" si="213"/>
        <v>0.37500000000000006</v>
      </c>
    </row>
    <row r="97" spans="1:122" x14ac:dyDescent="0.2">
      <c r="A97" s="722"/>
      <c r="B97" s="747"/>
      <c r="C97" s="614"/>
      <c r="M97" s="380" t="s">
        <v>380</v>
      </c>
      <c r="N97" s="543" t="s">
        <v>466</v>
      </c>
      <c r="O97" s="381">
        <f t="shared" si="180"/>
        <v>0</v>
      </c>
      <c r="P97" s="382">
        <v>0</v>
      </c>
      <c r="Q97" s="383" t="s">
        <v>141</v>
      </c>
      <c r="R97" s="384">
        <f t="shared" si="193"/>
        <v>0</v>
      </c>
      <c r="S97" s="385"/>
      <c r="T97" s="386" t="s">
        <v>142</v>
      </c>
      <c r="U97" s="387"/>
      <c r="V97" s="388">
        <f t="shared" si="194"/>
        <v>0</v>
      </c>
      <c r="W97" s="380" t="s">
        <v>380</v>
      </c>
      <c r="X97" s="543" t="s">
        <v>466</v>
      </c>
      <c r="Y97" s="357">
        <f t="shared" si="181"/>
        <v>0</v>
      </c>
      <c r="Z97" s="462">
        <v>0</v>
      </c>
      <c r="AA97" s="383" t="s">
        <v>141</v>
      </c>
      <c r="AB97" s="384">
        <f t="shared" si="195"/>
        <v>0</v>
      </c>
      <c r="AC97" s="385"/>
      <c r="AD97" s="386" t="s">
        <v>142</v>
      </c>
      <c r="AE97" s="387"/>
      <c r="AF97" s="388">
        <f t="shared" si="196"/>
        <v>0</v>
      </c>
      <c r="AG97" s="380" t="s">
        <v>380</v>
      </c>
      <c r="AH97" s="543" t="s">
        <v>466</v>
      </c>
      <c r="AI97" s="357">
        <f t="shared" si="182"/>
        <v>0</v>
      </c>
      <c r="AJ97" s="391">
        <v>0</v>
      </c>
      <c r="AK97" s="383" t="s">
        <v>141</v>
      </c>
      <c r="AL97" s="384">
        <f t="shared" si="197"/>
        <v>0</v>
      </c>
      <c r="AM97" s="385"/>
      <c r="AN97" s="386" t="s">
        <v>142</v>
      </c>
      <c r="AO97" s="387"/>
      <c r="AP97" s="388">
        <f t="shared" si="198"/>
        <v>0</v>
      </c>
      <c r="AQ97" s="380" t="s">
        <v>380</v>
      </c>
      <c r="AR97" s="543" t="s">
        <v>466</v>
      </c>
      <c r="AS97" s="357">
        <f t="shared" si="183"/>
        <v>0</v>
      </c>
      <c r="AT97" s="391">
        <v>0</v>
      </c>
      <c r="AU97" s="383" t="s">
        <v>141</v>
      </c>
      <c r="AV97" s="384">
        <f t="shared" si="199"/>
        <v>0</v>
      </c>
      <c r="AW97" s="385"/>
      <c r="AX97" s="386" t="s">
        <v>142</v>
      </c>
      <c r="AY97" s="387"/>
      <c r="AZ97" s="388">
        <f t="shared" si="200"/>
        <v>0</v>
      </c>
      <c r="BA97" s="380" t="s">
        <v>380</v>
      </c>
      <c r="BB97" s="543" t="s">
        <v>466</v>
      </c>
      <c r="BC97" s="357">
        <f t="shared" si="184"/>
        <v>0</v>
      </c>
      <c r="BD97" s="391">
        <v>0</v>
      </c>
      <c r="BE97" s="383" t="s">
        <v>141</v>
      </c>
      <c r="BF97" s="384">
        <f t="shared" si="201"/>
        <v>0</v>
      </c>
      <c r="BG97" s="385"/>
      <c r="BH97" s="386" t="s">
        <v>142</v>
      </c>
      <c r="BI97" s="387"/>
      <c r="BJ97" s="388">
        <f t="shared" si="202"/>
        <v>0</v>
      </c>
      <c r="BK97" s="380" t="s">
        <v>380</v>
      </c>
      <c r="BL97" s="543" t="s">
        <v>466</v>
      </c>
      <c r="BM97" s="357">
        <f t="shared" si="185"/>
        <v>0</v>
      </c>
      <c r="BN97" s="391">
        <v>0</v>
      </c>
      <c r="BO97" s="383" t="s">
        <v>141</v>
      </c>
      <c r="BP97" s="384">
        <f t="shared" si="203"/>
        <v>0</v>
      </c>
      <c r="BQ97" s="385"/>
      <c r="BR97" s="386" t="s">
        <v>142</v>
      </c>
      <c r="BS97" s="387"/>
      <c r="BT97" s="388">
        <f t="shared" si="204"/>
        <v>0</v>
      </c>
      <c r="BU97" s="380" t="s">
        <v>380</v>
      </c>
      <c r="BV97" s="543" t="s">
        <v>466</v>
      </c>
      <c r="BW97" s="357">
        <f t="shared" si="186"/>
        <v>0</v>
      </c>
      <c r="BX97" s="391">
        <v>0</v>
      </c>
      <c r="BY97" s="383" t="s">
        <v>141</v>
      </c>
      <c r="BZ97" s="384">
        <f t="shared" si="205"/>
        <v>0</v>
      </c>
      <c r="CA97" s="385"/>
      <c r="CB97" s="386" t="s">
        <v>142</v>
      </c>
      <c r="CC97" s="387"/>
      <c r="CD97" s="388">
        <f t="shared" si="206"/>
        <v>0</v>
      </c>
      <c r="CE97" s="380" t="s">
        <v>380</v>
      </c>
      <c r="CF97" s="543" t="s">
        <v>466</v>
      </c>
      <c r="CG97" s="357">
        <f t="shared" si="187"/>
        <v>0</v>
      </c>
      <c r="CH97" s="391">
        <v>0</v>
      </c>
      <c r="CI97" s="383" t="s">
        <v>141</v>
      </c>
      <c r="CJ97" s="384">
        <f t="shared" si="207"/>
        <v>0</v>
      </c>
      <c r="CK97" s="385"/>
      <c r="CL97" s="386" t="s">
        <v>142</v>
      </c>
      <c r="CM97" s="387"/>
      <c r="CN97" s="388">
        <f t="shared" si="208"/>
        <v>0</v>
      </c>
      <c r="CO97" s="380" t="s">
        <v>380</v>
      </c>
      <c r="CP97" s="543" t="s">
        <v>466</v>
      </c>
      <c r="CQ97" s="357">
        <f t="shared" si="188"/>
        <v>0</v>
      </c>
      <c r="CR97" s="391">
        <v>0</v>
      </c>
      <c r="CS97" s="383" t="s">
        <v>141</v>
      </c>
      <c r="CT97" s="384">
        <f t="shared" si="209"/>
        <v>0</v>
      </c>
      <c r="CU97" s="385"/>
      <c r="CV97" s="386" t="s">
        <v>142</v>
      </c>
      <c r="CW97" s="387"/>
      <c r="CX97" s="388">
        <f t="shared" si="210"/>
        <v>0</v>
      </c>
      <c r="CY97" s="380" t="s">
        <v>380</v>
      </c>
      <c r="CZ97" s="543" t="s">
        <v>466</v>
      </c>
      <c r="DA97" s="357">
        <f t="shared" si="189"/>
        <v>0</v>
      </c>
      <c r="DB97" s="391">
        <v>0</v>
      </c>
      <c r="DC97" s="383" t="s">
        <v>141</v>
      </c>
      <c r="DD97" s="384">
        <f t="shared" si="211"/>
        <v>0</v>
      </c>
      <c r="DE97" s="385"/>
      <c r="DF97" s="386" t="s">
        <v>142</v>
      </c>
      <c r="DG97" s="387"/>
      <c r="DH97" s="388">
        <f t="shared" si="177"/>
        <v>0</v>
      </c>
      <c r="DI97" s="380" t="s">
        <v>380</v>
      </c>
      <c r="DJ97" s="543" t="s">
        <v>466</v>
      </c>
      <c r="DK97" s="357">
        <f t="shared" si="190"/>
        <v>0</v>
      </c>
      <c r="DL97" s="391">
        <v>0</v>
      </c>
      <c r="DM97" s="383" t="s">
        <v>141</v>
      </c>
      <c r="DN97" s="384">
        <f t="shared" si="212"/>
        <v>0</v>
      </c>
      <c r="DO97" s="385"/>
      <c r="DP97" s="386" t="s">
        <v>142</v>
      </c>
      <c r="DQ97" s="387"/>
      <c r="DR97" s="388">
        <f t="shared" si="213"/>
        <v>0</v>
      </c>
    </row>
    <row r="98" spans="1:122" x14ac:dyDescent="0.2">
      <c r="A98" s="722"/>
      <c r="B98" s="747"/>
      <c r="C98" s="614"/>
      <c r="M98" s="392" t="s">
        <v>380</v>
      </c>
      <c r="N98" s="544" t="s">
        <v>144</v>
      </c>
      <c r="O98" s="393">
        <f t="shared" si="180"/>
        <v>0</v>
      </c>
      <c r="P98" s="394">
        <v>0</v>
      </c>
      <c r="Q98" s="395" t="s">
        <v>141</v>
      </c>
      <c r="R98" s="396">
        <f t="shared" si="193"/>
        <v>0</v>
      </c>
      <c r="S98" s="397"/>
      <c r="T98" s="398" t="s">
        <v>142</v>
      </c>
      <c r="U98" s="399"/>
      <c r="V98" s="400">
        <f t="shared" si="194"/>
        <v>0</v>
      </c>
      <c r="W98" s="392" t="s">
        <v>380</v>
      </c>
      <c r="X98" s="544" t="s">
        <v>144</v>
      </c>
      <c r="Y98" s="364">
        <f t="shared" si="181"/>
        <v>0</v>
      </c>
      <c r="Z98" s="463">
        <v>0</v>
      </c>
      <c r="AA98" s="366" t="s">
        <v>141</v>
      </c>
      <c r="AB98" s="396">
        <f t="shared" si="195"/>
        <v>0</v>
      </c>
      <c r="AC98" s="367"/>
      <c r="AD98" s="368" t="s">
        <v>360</v>
      </c>
      <c r="AE98" s="369"/>
      <c r="AF98" s="370">
        <f t="shared" si="196"/>
        <v>0</v>
      </c>
      <c r="AG98" s="392" t="s">
        <v>380</v>
      </c>
      <c r="AH98" s="544" t="s">
        <v>144</v>
      </c>
      <c r="AI98" s="364">
        <f t="shared" si="182"/>
        <v>0</v>
      </c>
      <c r="AJ98" s="403">
        <v>0</v>
      </c>
      <c r="AK98" s="366" t="s">
        <v>141</v>
      </c>
      <c r="AL98" s="396">
        <f t="shared" si="197"/>
        <v>0</v>
      </c>
      <c r="AM98" s="367"/>
      <c r="AN98" s="368" t="s">
        <v>360</v>
      </c>
      <c r="AO98" s="369"/>
      <c r="AP98" s="370">
        <f t="shared" si="198"/>
        <v>0</v>
      </c>
      <c r="AQ98" s="392" t="s">
        <v>380</v>
      </c>
      <c r="AR98" s="544" t="s">
        <v>144</v>
      </c>
      <c r="AS98" s="364">
        <f t="shared" si="183"/>
        <v>0</v>
      </c>
      <c r="AT98" s="403">
        <v>0</v>
      </c>
      <c r="AU98" s="366" t="s">
        <v>141</v>
      </c>
      <c r="AV98" s="396">
        <f t="shared" si="199"/>
        <v>0</v>
      </c>
      <c r="AW98" s="367"/>
      <c r="AX98" s="368" t="s">
        <v>360</v>
      </c>
      <c r="AY98" s="369"/>
      <c r="AZ98" s="370">
        <f t="shared" si="200"/>
        <v>0</v>
      </c>
      <c r="BA98" s="392" t="s">
        <v>380</v>
      </c>
      <c r="BB98" s="544" t="s">
        <v>144</v>
      </c>
      <c r="BC98" s="364">
        <f t="shared" si="184"/>
        <v>0</v>
      </c>
      <c r="BD98" s="403">
        <v>0</v>
      </c>
      <c r="BE98" s="366" t="s">
        <v>141</v>
      </c>
      <c r="BF98" s="396">
        <f t="shared" si="201"/>
        <v>0</v>
      </c>
      <c r="BG98" s="367"/>
      <c r="BH98" s="368" t="s">
        <v>360</v>
      </c>
      <c r="BI98" s="369"/>
      <c r="BJ98" s="370">
        <f t="shared" si="202"/>
        <v>0</v>
      </c>
      <c r="BK98" s="392" t="s">
        <v>380</v>
      </c>
      <c r="BL98" s="544" t="s">
        <v>144</v>
      </c>
      <c r="BM98" s="364">
        <f t="shared" si="185"/>
        <v>0</v>
      </c>
      <c r="BN98" s="403">
        <v>0</v>
      </c>
      <c r="BO98" s="366" t="s">
        <v>141</v>
      </c>
      <c r="BP98" s="396">
        <f t="shared" si="203"/>
        <v>0</v>
      </c>
      <c r="BQ98" s="367"/>
      <c r="BR98" s="368" t="s">
        <v>142</v>
      </c>
      <c r="BS98" s="369"/>
      <c r="BT98" s="370">
        <f t="shared" si="204"/>
        <v>0</v>
      </c>
      <c r="BU98" s="392" t="s">
        <v>380</v>
      </c>
      <c r="BV98" s="559" t="s">
        <v>144</v>
      </c>
      <c r="BW98" s="78">
        <f t="shared" si="186"/>
        <v>0</v>
      </c>
      <c r="BX98" s="402">
        <v>1</v>
      </c>
      <c r="BY98" s="80" t="s">
        <v>141</v>
      </c>
      <c r="BZ98" s="85">
        <f t="shared" si="205"/>
        <v>0</v>
      </c>
      <c r="CA98" s="81">
        <v>0.27083333333333331</v>
      </c>
      <c r="CB98" s="82" t="s">
        <v>142</v>
      </c>
      <c r="CC98" s="83">
        <v>0.72916666666666663</v>
      </c>
      <c r="CD98" s="84">
        <f t="shared" si="206"/>
        <v>0.45833333333333331</v>
      </c>
      <c r="CE98" s="392" t="s">
        <v>380</v>
      </c>
      <c r="CF98" s="559" t="s">
        <v>144</v>
      </c>
      <c r="CG98" s="78">
        <f t="shared" si="187"/>
        <v>0</v>
      </c>
      <c r="CH98" s="402">
        <v>1</v>
      </c>
      <c r="CI98" s="80" t="s">
        <v>141</v>
      </c>
      <c r="CJ98" s="85">
        <f t="shared" si="207"/>
        <v>0</v>
      </c>
      <c r="CK98" s="81">
        <v>0.27083333333333331</v>
      </c>
      <c r="CL98" s="82" t="s">
        <v>142</v>
      </c>
      <c r="CM98" s="83">
        <v>0.72916666666666663</v>
      </c>
      <c r="CN98" s="84">
        <f t="shared" si="208"/>
        <v>0.45833333333333331</v>
      </c>
      <c r="CO98" s="392" t="s">
        <v>380</v>
      </c>
      <c r="CP98" s="559" t="s">
        <v>144</v>
      </c>
      <c r="CQ98" s="78">
        <f t="shared" si="188"/>
        <v>0</v>
      </c>
      <c r="CR98" s="402">
        <v>1</v>
      </c>
      <c r="CS98" s="80" t="s">
        <v>141</v>
      </c>
      <c r="CT98" s="85">
        <f t="shared" si="209"/>
        <v>0</v>
      </c>
      <c r="CU98" s="81">
        <v>0.33333333333333331</v>
      </c>
      <c r="CV98" s="82" t="s">
        <v>142</v>
      </c>
      <c r="CW98" s="83">
        <v>0.6875</v>
      </c>
      <c r="CX98" s="84">
        <f t="shared" si="210"/>
        <v>0.35416666666666669</v>
      </c>
      <c r="CY98" s="392" t="s">
        <v>380</v>
      </c>
      <c r="CZ98" s="559" t="s">
        <v>144</v>
      </c>
      <c r="DA98" s="78">
        <f t="shared" si="189"/>
        <v>0</v>
      </c>
      <c r="DB98" s="402">
        <v>1</v>
      </c>
      <c r="DC98" s="80" t="s">
        <v>141</v>
      </c>
      <c r="DD98" s="85">
        <f t="shared" si="211"/>
        <v>0</v>
      </c>
      <c r="DE98" s="81">
        <v>0.33333333333333331</v>
      </c>
      <c r="DF98" s="82" t="s">
        <v>142</v>
      </c>
      <c r="DG98" s="83">
        <v>0.6875</v>
      </c>
      <c r="DH98" s="84">
        <f t="shared" si="177"/>
        <v>0.35416666666666669</v>
      </c>
      <c r="DI98" s="392" t="s">
        <v>380</v>
      </c>
      <c r="DJ98" s="559" t="s">
        <v>144</v>
      </c>
      <c r="DK98" s="78">
        <f t="shared" si="190"/>
        <v>0</v>
      </c>
      <c r="DL98" s="402">
        <v>1</v>
      </c>
      <c r="DM98" s="80" t="s">
        <v>141</v>
      </c>
      <c r="DN98" s="85">
        <f t="shared" si="212"/>
        <v>0</v>
      </c>
      <c r="DO98" s="81">
        <v>0.33333333333333331</v>
      </c>
      <c r="DP98" s="82" t="s">
        <v>142</v>
      </c>
      <c r="DQ98" s="83">
        <v>0.70833333333333337</v>
      </c>
      <c r="DR98" s="84">
        <f t="shared" si="213"/>
        <v>0.37500000000000006</v>
      </c>
    </row>
    <row r="99" spans="1:122" x14ac:dyDescent="0.2">
      <c r="A99" s="722"/>
      <c r="B99" s="747"/>
      <c r="C99" s="614"/>
      <c r="M99" s="404" t="s">
        <v>380</v>
      </c>
      <c r="N99" s="545" t="s">
        <v>145</v>
      </c>
      <c r="O99" s="407">
        <f t="shared" si="180"/>
        <v>0</v>
      </c>
      <c r="P99" s="374">
        <v>0</v>
      </c>
      <c r="Q99" s="375" t="s">
        <v>141</v>
      </c>
      <c r="R99" s="373">
        <f t="shared" si="193"/>
        <v>0</v>
      </c>
      <c r="S99" s="376"/>
      <c r="T99" s="377" t="s">
        <v>142</v>
      </c>
      <c r="U99" s="378"/>
      <c r="V99" s="379">
        <f t="shared" si="194"/>
        <v>0</v>
      </c>
      <c r="W99" s="404" t="s">
        <v>380</v>
      </c>
      <c r="X99" s="545" t="s">
        <v>145</v>
      </c>
      <c r="Y99" s="373">
        <f t="shared" si="181"/>
        <v>0</v>
      </c>
      <c r="Z99" s="464">
        <v>0</v>
      </c>
      <c r="AA99" s="375" t="s">
        <v>141</v>
      </c>
      <c r="AB99" s="373">
        <f t="shared" si="195"/>
        <v>0</v>
      </c>
      <c r="AC99" s="376"/>
      <c r="AD99" s="377" t="s">
        <v>360</v>
      </c>
      <c r="AE99" s="378"/>
      <c r="AF99" s="379">
        <f t="shared" si="196"/>
        <v>0</v>
      </c>
      <c r="AG99" s="404" t="s">
        <v>380</v>
      </c>
      <c r="AH99" s="545" t="s">
        <v>145</v>
      </c>
      <c r="AI99" s="373">
        <f t="shared" si="182"/>
        <v>0</v>
      </c>
      <c r="AJ99" s="410">
        <v>0</v>
      </c>
      <c r="AK99" s="375" t="s">
        <v>141</v>
      </c>
      <c r="AL99" s="373">
        <f t="shared" si="197"/>
        <v>0</v>
      </c>
      <c r="AM99" s="376"/>
      <c r="AN99" s="377" t="s">
        <v>360</v>
      </c>
      <c r="AO99" s="378"/>
      <c r="AP99" s="379">
        <f t="shared" si="198"/>
        <v>0</v>
      </c>
      <c r="AQ99" s="404" t="s">
        <v>380</v>
      </c>
      <c r="AR99" s="545" t="s">
        <v>145</v>
      </c>
      <c r="AS99" s="373">
        <f t="shared" si="183"/>
        <v>0</v>
      </c>
      <c r="AT99" s="410">
        <v>0</v>
      </c>
      <c r="AU99" s="375" t="s">
        <v>141</v>
      </c>
      <c r="AV99" s="373">
        <f t="shared" si="199"/>
        <v>0</v>
      </c>
      <c r="AW99" s="376"/>
      <c r="AX99" s="377" t="s">
        <v>360</v>
      </c>
      <c r="AY99" s="378"/>
      <c r="AZ99" s="379">
        <f t="shared" si="200"/>
        <v>0</v>
      </c>
      <c r="BA99" s="404" t="s">
        <v>380</v>
      </c>
      <c r="BB99" s="545" t="s">
        <v>145</v>
      </c>
      <c r="BC99" s="373">
        <f t="shared" si="184"/>
        <v>0</v>
      </c>
      <c r="BD99" s="410">
        <v>0</v>
      </c>
      <c r="BE99" s="375" t="s">
        <v>141</v>
      </c>
      <c r="BF99" s="373">
        <f t="shared" si="201"/>
        <v>0</v>
      </c>
      <c r="BG99" s="376"/>
      <c r="BH99" s="377" t="s">
        <v>360</v>
      </c>
      <c r="BI99" s="378"/>
      <c r="BJ99" s="379">
        <f t="shared" si="202"/>
        <v>0</v>
      </c>
      <c r="BK99" s="404" t="s">
        <v>380</v>
      </c>
      <c r="BL99" s="545" t="s">
        <v>145</v>
      </c>
      <c r="BM99" s="373">
        <f t="shared" si="185"/>
        <v>0</v>
      </c>
      <c r="BN99" s="410">
        <v>0</v>
      </c>
      <c r="BO99" s="375" t="s">
        <v>141</v>
      </c>
      <c r="BP99" s="373">
        <f t="shared" si="203"/>
        <v>0</v>
      </c>
      <c r="BQ99" s="376"/>
      <c r="BR99" s="377" t="s">
        <v>142</v>
      </c>
      <c r="BS99" s="378"/>
      <c r="BT99" s="379">
        <f t="shared" si="204"/>
        <v>0</v>
      </c>
      <c r="BU99" s="404" t="s">
        <v>380</v>
      </c>
      <c r="BV99" s="562" t="s">
        <v>145</v>
      </c>
      <c r="BW99" s="98">
        <f t="shared" si="186"/>
        <v>0</v>
      </c>
      <c r="BX99" s="409">
        <v>1</v>
      </c>
      <c r="BY99" s="99" t="s">
        <v>141</v>
      </c>
      <c r="BZ99" s="98">
        <f t="shared" si="205"/>
        <v>0</v>
      </c>
      <c r="CA99" s="100">
        <v>0.27083333333333331</v>
      </c>
      <c r="CB99" s="101" t="s">
        <v>142</v>
      </c>
      <c r="CC99" s="102">
        <v>0.72916666666666663</v>
      </c>
      <c r="CD99" s="103">
        <f t="shared" si="206"/>
        <v>0.45833333333333331</v>
      </c>
      <c r="CE99" s="404" t="s">
        <v>380</v>
      </c>
      <c r="CF99" s="562" t="s">
        <v>145</v>
      </c>
      <c r="CG99" s="98">
        <f t="shared" si="187"/>
        <v>0</v>
      </c>
      <c r="CH99" s="409">
        <v>1</v>
      </c>
      <c r="CI99" s="99" t="s">
        <v>141</v>
      </c>
      <c r="CJ99" s="98">
        <f t="shared" si="207"/>
        <v>0</v>
      </c>
      <c r="CK99" s="100">
        <v>0.27083333333333331</v>
      </c>
      <c r="CL99" s="101" t="s">
        <v>142</v>
      </c>
      <c r="CM99" s="102">
        <v>0.72916666666666663</v>
      </c>
      <c r="CN99" s="103">
        <f t="shared" si="208"/>
        <v>0.45833333333333331</v>
      </c>
      <c r="CO99" s="404" t="s">
        <v>380</v>
      </c>
      <c r="CP99" s="562" t="s">
        <v>145</v>
      </c>
      <c r="CQ99" s="98">
        <f t="shared" si="188"/>
        <v>0</v>
      </c>
      <c r="CR99" s="409">
        <v>1</v>
      </c>
      <c r="CS99" s="99" t="s">
        <v>141</v>
      </c>
      <c r="CT99" s="98">
        <f t="shared" si="209"/>
        <v>0</v>
      </c>
      <c r="CU99" s="100">
        <v>0.33333333333333331</v>
      </c>
      <c r="CV99" s="101" t="s">
        <v>142</v>
      </c>
      <c r="CW99" s="102">
        <v>0.6875</v>
      </c>
      <c r="CX99" s="103">
        <f t="shared" si="210"/>
        <v>0.35416666666666669</v>
      </c>
      <c r="CY99" s="404" t="s">
        <v>380</v>
      </c>
      <c r="CZ99" s="562" t="s">
        <v>145</v>
      </c>
      <c r="DA99" s="98">
        <f t="shared" si="189"/>
        <v>0</v>
      </c>
      <c r="DB99" s="409">
        <v>1</v>
      </c>
      <c r="DC99" s="99" t="s">
        <v>141</v>
      </c>
      <c r="DD99" s="98">
        <f t="shared" si="211"/>
        <v>0</v>
      </c>
      <c r="DE99" s="100">
        <v>0.33333333333333331</v>
      </c>
      <c r="DF99" s="101" t="s">
        <v>142</v>
      </c>
      <c r="DG99" s="102">
        <v>0.6875</v>
      </c>
      <c r="DH99" s="103">
        <f t="shared" si="177"/>
        <v>0.35416666666666669</v>
      </c>
      <c r="DI99" s="404" t="s">
        <v>380</v>
      </c>
      <c r="DJ99" s="562" t="s">
        <v>145</v>
      </c>
      <c r="DK99" s="98">
        <f t="shared" si="190"/>
        <v>0</v>
      </c>
      <c r="DL99" s="409">
        <v>1</v>
      </c>
      <c r="DM99" s="99" t="s">
        <v>141</v>
      </c>
      <c r="DN99" s="98">
        <f t="shared" si="212"/>
        <v>0</v>
      </c>
      <c r="DO99" s="100">
        <v>0.33333333333333331</v>
      </c>
      <c r="DP99" s="101" t="s">
        <v>142</v>
      </c>
      <c r="DQ99" s="102">
        <v>0.70833333333333337</v>
      </c>
      <c r="DR99" s="103">
        <f t="shared" si="213"/>
        <v>0.37500000000000006</v>
      </c>
    </row>
    <row r="100" spans="1:122" x14ac:dyDescent="0.2">
      <c r="A100" s="722"/>
      <c r="B100" s="747"/>
      <c r="C100" s="614"/>
      <c r="M100" s="380" t="s">
        <v>381</v>
      </c>
      <c r="N100" s="543" t="s">
        <v>466</v>
      </c>
      <c r="O100" s="381">
        <f t="shared" si="180"/>
        <v>0</v>
      </c>
      <c r="P100" s="382">
        <v>0</v>
      </c>
      <c r="Q100" s="383" t="s">
        <v>141</v>
      </c>
      <c r="R100" s="384">
        <f t="shared" si="193"/>
        <v>0</v>
      </c>
      <c r="S100" s="385"/>
      <c r="T100" s="386" t="s">
        <v>142</v>
      </c>
      <c r="U100" s="387"/>
      <c r="V100" s="388">
        <f t="shared" si="194"/>
        <v>0</v>
      </c>
      <c r="W100" s="380" t="s">
        <v>381</v>
      </c>
      <c r="X100" s="543" t="s">
        <v>466</v>
      </c>
      <c r="Y100" s="357">
        <f t="shared" si="181"/>
        <v>0</v>
      </c>
      <c r="Z100" s="462">
        <v>0</v>
      </c>
      <c r="AA100" s="359" t="s">
        <v>141</v>
      </c>
      <c r="AB100" s="384">
        <f t="shared" si="195"/>
        <v>0</v>
      </c>
      <c r="AC100" s="360"/>
      <c r="AD100" s="361" t="s">
        <v>360</v>
      </c>
      <c r="AE100" s="362"/>
      <c r="AF100" s="363">
        <f t="shared" si="196"/>
        <v>0</v>
      </c>
      <c r="AG100" s="380" t="s">
        <v>381</v>
      </c>
      <c r="AH100" s="543" t="s">
        <v>466</v>
      </c>
      <c r="AI100" s="357">
        <f t="shared" si="182"/>
        <v>0</v>
      </c>
      <c r="AJ100" s="391">
        <v>0</v>
      </c>
      <c r="AK100" s="359" t="s">
        <v>141</v>
      </c>
      <c r="AL100" s="384">
        <f t="shared" si="197"/>
        <v>0</v>
      </c>
      <c r="AM100" s="360"/>
      <c r="AN100" s="361" t="s">
        <v>360</v>
      </c>
      <c r="AO100" s="362"/>
      <c r="AP100" s="363">
        <f t="shared" si="198"/>
        <v>0</v>
      </c>
      <c r="AQ100" s="380" t="s">
        <v>381</v>
      </c>
      <c r="AR100" s="543" t="s">
        <v>466</v>
      </c>
      <c r="AS100" s="357">
        <f t="shared" si="183"/>
        <v>0</v>
      </c>
      <c r="AT100" s="391">
        <v>0</v>
      </c>
      <c r="AU100" s="359" t="s">
        <v>141</v>
      </c>
      <c r="AV100" s="384">
        <f t="shared" si="199"/>
        <v>0</v>
      </c>
      <c r="AW100" s="360"/>
      <c r="AX100" s="361" t="s">
        <v>360</v>
      </c>
      <c r="AY100" s="362"/>
      <c r="AZ100" s="363">
        <f t="shared" si="200"/>
        <v>0</v>
      </c>
      <c r="BA100" s="380" t="s">
        <v>381</v>
      </c>
      <c r="BB100" s="543" t="s">
        <v>466</v>
      </c>
      <c r="BC100" s="357">
        <f t="shared" si="184"/>
        <v>0</v>
      </c>
      <c r="BD100" s="391">
        <v>0</v>
      </c>
      <c r="BE100" s="359" t="s">
        <v>141</v>
      </c>
      <c r="BF100" s="384">
        <f t="shared" si="201"/>
        <v>0</v>
      </c>
      <c r="BG100" s="360"/>
      <c r="BH100" s="361" t="s">
        <v>360</v>
      </c>
      <c r="BI100" s="362"/>
      <c r="BJ100" s="363">
        <f t="shared" si="202"/>
        <v>0</v>
      </c>
      <c r="BK100" s="380" t="s">
        <v>381</v>
      </c>
      <c r="BL100" s="543" t="s">
        <v>466</v>
      </c>
      <c r="BM100" s="357">
        <f t="shared" si="185"/>
        <v>0</v>
      </c>
      <c r="BN100" s="391">
        <v>0</v>
      </c>
      <c r="BO100" s="359" t="s">
        <v>141</v>
      </c>
      <c r="BP100" s="384">
        <f t="shared" si="203"/>
        <v>0</v>
      </c>
      <c r="BQ100" s="360"/>
      <c r="BR100" s="361" t="s">
        <v>142</v>
      </c>
      <c r="BS100" s="362"/>
      <c r="BT100" s="363">
        <f t="shared" si="204"/>
        <v>0</v>
      </c>
      <c r="BU100" s="380" t="s">
        <v>381</v>
      </c>
      <c r="BV100" s="558" t="s">
        <v>466</v>
      </c>
      <c r="BW100" s="91">
        <f t="shared" si="186"/>
        <v>0</v>
      </c>
      <c r="BX100" s="390">
        <v>1</v>
      </c>
      <c r="BY100" s="93" t="s">
        <v>141</v>
      </c>
      <c r="BZ100" s="106">
        <f t="shared" si="205"/>
        <v>0</v>
      </c>
      <c r="CA100" s="94">
        <v>0.27083333333333331</v>
      </c>
      <c r="CB100" s="95" t="s">
        <v>142</v>
      </c>
      <c r="CC100" s="96">
        <v>0.72916666666666663</v>
      </c>
      <c r="CD100" s="97">
        <f t="shared" si="206"/>
        <v>0.45833333333333331</v>
      </c>
      <c r="CE100" s="380" t="s">
        <v>381</v>
      </c>
      <c r="CF100" s="558" t="s">
        <v>466</v>
      </c>
      <c r="CG100" s="91">
        <f t="shared" si="187"/>
        <v>0</v>
      </c>
      <c r="CH100" s="390">
        <v>1</v>
      </c>
      <c r="CI100" s="93" t="s">
        <v>141</v>
      </c>
      <c r="CJ100" s="106">
        <f t="shared" si="207"/>
        <v>0</v>
      </c>
      <c r="CK100" s="94">
        <v>0.27083333333333331</v>
      </c>
      <c r="CL100" s="95" t="s">
        <v>142</v>
      </c>
      <c r="CM100" s="96">
        <v>0.72916666666666663</v>
      </c>
      <c r="CN100" s="97">
        <f t="shared" si="208"/>
        <v>0.45833333333333331</v>
      </c>
      <c r="CO100" s="380" t="s">
        <v>381</v>
      </c>
      <c r="CP100" s="558" t="s">
        <v>466</v>
      </c>
      <c r="CQ100" s="91">
        <f t="shared" si="188"/>
        <v>0</v>
      </c>
      <c r="CR100" s="390">
        <v>1</v>
      </c>
      <c r="CS100" s="93" t="s">
        <v>141</v>
      </c>
      <c r="CT100" s="106">
        <f t="shared" si="209"/>
        <v>0</v>
      </c>
      <c r="CU100" s="94">
        <v>0.33333333333333331</v>
      </c>
      <c r="CV100" s="95" t="s">
        <v>142</v>
      </c>
      <c r="CW100" s="96">
        <v>0.6875</v>
      </c>
      <c r="CX100" s="97">
        <f t="shared" si="210"/>
        <v>0.35416666666666669</v>
      </c>
      <c r="CY100" s="380" t="s">
        <v>381</v>
      </c>
      <c r="CZ100" s="558" t="s">
        <v>466</v>
      </c>
      <c r="DA100" s="91">
        <f t="shared" si="189"/>
        <v>0</v>
      </c>
      <c r="DB100" s="390">
        <v>1</v>
      </c>
      <c r="DC100" s="93" t="s">
        <v>141</v>
      </c>
      <c r="DD100" s="106">
        <f t="shared" si="211"/>
        <v>0</v>
      </c>
      <c r="DE100" s="94">
        <v>0.33333333333333331</v>
      </c>
      <c r="DF100" s="95" t="s">
        <v>142</v>
      </c>
      <c r="DG100" s="96">
        <v>0.6875</v>
      </c>
      <c r="DH100" s="97">
        <f t="shared" si="177"/>
        <v>0.35416666666666669</v>
      </c>
      <c r="DI100" s="380" t="s">
        <v>381</v>
      </c>
      <c r="DJ100" s="558" t="s">
        <v>466</v>
      </c>
      <c r="DK100" s="91">
        <f t="shared" si="190"/>
        <v>0</v>
      </c>
      <c r="DL100" s="390">
        <v>1</v>
      </c>
      <c r="DM100" s="93" t="s">
        <v>141</v>
      </c>
      <c r="DN100" s="106">
        <f t="shared" si="212"/>
        <v>0</v>
      </c>
      <c r="DO100" s="94">
        <v>0.33333333333333331</v>
      </c>
      <c r="DP100" s="95" t="s">
        <v>142</v>
      </c>
      <c r="DQ100" s="96">
        <v>0.70833333333333337</v>
      </c>
      <c r="DR100" s="97">
        <f t="shared" si="213"/>
        <v>0.37500000000000006</v>
      </c>
    </row>
    <row r="101" spans="1:122" x14ac:dyDescent="0.2">
      <c r="A101" s="722"/>
      <c r="B101" s="747"/>
      <c r="C101" s="614"/>
      <c r="M101" s="392" t="s">
        <v>381</v>
      </c>
      <c r="N101" s="544" t="s">
        <v>144</v>
      </c>
      <c r="O101" s="393">
        <f t="shared" si="180"/>
        <v>0</v>
      </c>
      <c r="P101" s="394">
        <v>0</v>
      </c>
      <c r="Q101" s="395" t="s">
        <v>141</v>
      </c>
      <c r="R101" s="396">
        <f t="shared" si="193"/>
        <v>0</v>
      </c>
      <c r="S101" s="397"/>
      <c r="T101" s="398" t="s">
        <v>142</v>
      </c>
      <c r="U101" s="399"/>
      <c r="V101" s="400">
        <f t="shared" si="194"/>
        <v>0</v>
      </c>
      <c r="W101" s="392" t="s">
        <v>381</v>
      </c>
      <c r="X101" s="544" t="s">
        <v>144</v>
      </c>
      <c r="Y101" s="364">
        <f t="shared" si="181"/>
        <v>0</v>
      </c>
      <c r="Z101" s="463">
        <v>0</v>
      </c>
      <c r="AA101" s="395" t="s">
        <v>141</v>
      </c>
      <c r="AB101" s="396">
        <f t="shared" si="195"/>
        <v>0</v>
      </c>
      <c r="AC101" s="367"/>
      <c r="AD101" s="368" t="s">
        <v>360</v>
      </c>
      <c r="AE101" s="369"/>
      <c r="AF101" s="400">
        <f t="shared" si="196"/>
        <v>0</v>
      </c>
      <c r="AG101" s="392" t="s">
        <v>381</v>
      </c>
      <c r="AH101" s="544" t="s">
        <v>144</v>
      </c>
      <c r="AI101" s="364">
        <f t="shared" si="182"/>
        <v>0</v>
      </c>
      <c r="AJ101" s="403">
        <v>0</v>
      </c>
      <c r="AK101" s="395" t="s">
        <v>141</v>
      </c>
      <c r="AL101" s="396">
        <f t="shared" si="197"/>
        <v>0</v>
      </c>
      <c r="AM101" s="367"/>
      <c r="AN101" s="368" t="s">
        <v>360</v>
      </c>
      <c r="AO101" s="369"/>
      <c r="AP101" s="400">
        <f t="shared" si="198"/>
        <v>0</v>
      </c>
      <c r="AQ101" s="392" t="s">
        <v>381</v>
      </c>
      <c r="AR101" s="544" t="s">
        <v>144</v>
      </c>
      <c r="AS101" s="364">
        <f t="shared" si="183"/>
        <v>0</v>
      </c>
      <c r="AT101" s="403">
        <v>0</v>
      </c>
      <c r="AU101" s="395" t="s">
        <v>141</v>
      </c>
      <c r="AV101" s="396">
        <f t="shared" si="199"/>
        <v>0</v>
      </c>
      <c r="AW101" s="367"/>
      <c r="AX101" s="368" t="s">
        <v>360</v>
      </c>
      <c r="AY101" s="369"/>
      <c r="AZ101" s="400">
        <f t="shared" si="200"/>
        <v>0</v>
      </c>
      <c r="BA101" s="392" t="s">
        <v>381</v>
      </c>
      <c r="BB101" s="544" t="s">
        <v>144</v>
      </c>
      <c r="BC101" s="364">
        <f t="shared" si="184"/>
        <v>0</v>
      </c>
      <c r="BD101" s="403">
        <v>0</v>
      </c>
      <c r="BE101" s="395" t="s">
        <v>141</v>
      </c>
      <c r="BF101" s="396">
        <f t="shared" si="201"/>
        <v>0</v>
      </c>
      <c r="BG101" s="367"/>
      <c r="BH101" s="368" t="s">
        <v>360</v>
      </c>
      <c r="BI101" s="369"/>
      <c r="BJ101" s="400">
        <f t="shared" si="202"/>
        <v>0</v>
      </c>
      <c r="BK101" s="392" t="s">
        <v>381</v>
      </c>
      <c r="BL101" s="544" t="s">
        <v>144</v>
      </c>
      <c r="BM101" s="364">
        <f t="shared" si="185"/>
        <v>0</v>
      </c>
      <c r="BN101" s="403">
        <v>0</v>
      </c>
      <c r="BO101" s="395" t="s">
        <v>141</v>
      </c>
      <c r="BP101" s="396">
        <f t="shared" si="203"/>
        <v>0</v>
      </c>
      <c r="BQ101" s="397"/>
      <c r="BR101" s="398" t="s">
        <v>142</v>
      </c>
      <c r="BS101" s="399"/>
      <c r="BT101" s="400">
        <f t="shared" si="204"/>
        <v>0</v>
      </c>
      <c r="BU101" s="392" t="s">
        <v>381</v>
      </c>
      <c r="BV101" s="559" t="s">
        <v>144</v>
      </c>
      <c r="BW101" s="78">
        <f t="shared" si="186"/>
        <v>0</v>
      </c>
      <c r="BX101" s="402">
        <v>3</v>
      </c>
      <c r="BY101" s="86" t="s">
        <v>141</v>
      </c>
      <c r="BZ101" s="85">
        <f t="shared" si="205"/>
        <v>0</v>
      </c>
      <c r="CA101" s="81">
        <v>0.27083333333333331</v>
      </c>
      <c r="CB101" s="82" t="s">
        <v>142</v>
      </c>
      <c r="CC101" s="83">
        <v>0.72916666666666663</v>
      </c>
      <c r="CD101" s="90">
        <f t="shared" si="206"/>
        <v>0.45833333333333331</v>
      </c>
      <c r="CE101" s="392" t="s">
        <v>381</v>
      </c>
      <c r="CF101" s="559" t="s">
        <v>144</v>
      </c>
      <c r="CG101" s="78">
        <f t="shared" si="187"/>
        <v>0</v>
      </c>
      <c r="CH101" s="402">
        <v>3</v>
      </c>
      <c r="CI101" s="86" t="s">
        <v>141</v>
      </c>
      <c r="CJ101" s="85">
        <f t="shared" si="207"/>
        <v>0</v>
      </c>
      <c r="CK101" s="81">
        <v>0.27083333333333331</v>
      </c>
      <c r="CL101" s="82" t="s">
        <v>142</v>
      </c>
      <c r="CM101" s="83">
        <v>0.72916666666666663</v>
      </c>
      <c r="CN101" s="90">
        <f t="shared" si="208"/>
        <v>0.45833333333333331</v>
      </c>
      <c r="CO101" s="392" t="s">
        <v>381</v>
      </c>
      <c r="CP101" s="559" t="s">
        <v>144</v>
      </c>
      <c r="CQ101" s="78">
        <f t="shared" si="188"/>
        <v>0</v>
      </c>
      <c r="CR101" s="402">
        <v>2</v>
      </c>
      <c r="CS101" s="86" t="s">
        <v>141</v>
      </c>
      <c r="CT101" s="85">
        <f t="shared" si="209"/>
        <v>0</v>
      </c>
      <c r="CU101" s="81">
        <v>0.33333333333333331</v>
      </c>
      <c r="CV101" s="82" t="s">
        <v>142</v>
      </c>
      <c r="CW101" s="83">
        <v>0.6875</v>
      </c>
      <c r="CX101" s="90">
        <f t="shared" si="210"/>
        <v>0.35416666666666669</v>
      </c>
      <c r="CY101" s="392" t="s">
        <v>381</v>
      </c>
      <c r="CZ101" s="559" t="s">
        <v>144</v>
      </c>
      <c r="DA101" s="78">
        <f t="shared" si="189"/>
        <v>0</v>
      </c>
      <c r="DB101" s="402">
        <v>2</v>
      </c>
      <c r="DC101" s="86" t="s">
        <v>141</v>
      </c>
      <c r="DD101" s="85">
        <f t="shared" si="211"/>
        <v>0</v>
      </c>
      <c r="DE101" s="81">
        <v>0.33333333333333331</v>
      </c>
      <c r="DF101" s="82" t="s">
        <v>142</v>
      </c>
      <c r="DG101" s="83">
        <v>0.6875</v>
      </c>
      <c r="DH101" s="90">
        <f t="shared" si="177"/>
        <v>0.35416666666666669</v>
      </c>
      <c r="DI101" s="392" t="s">
        <v>381</v>
      </c>
      <c r="DJ101" s="559" t="s">
        <v>144</v>
      </c>
      <c r="DK101" s="78">
        <f t="shared" si="190"/>
        <v>0</v>
      </c>
      <c r="DL101" s="402">
        <v>2</v>
      </c>
      <c r="DM101" s="86" t="s">
        <v>141</v>
      </c>
      <c r="DN101" s="85">
        <f t="shared" si="212"/>
        <v>0</v>
      </c>
      <c r="DO101" s="81">
        <v>0.33333333333333331</v>
      </c>
      <c r="DP101" s="82" t="s">
        <v>142</v>
      </c>
      <c r="DQ101" s="83">
        <v>0.70833333333333337</v>
      </c>
      <c r="DR101" s="90">
        <f t="shared" si="213"/>
        <v>0.37500000000000006</v>
      </c>
    </row>
    <row r="102" spans="1:122" x14ac:dyDescent="0.2">
      <c r="A102" s="722"/>
      <c r="B102" s="747"/>
      <c r="C102" s="614"/>
      <c r="M102" s="404" t="s">
        <v>381</v>
      </c>
      <c r="N102" s="545" t="s">
        <v>145</v>
      </c>
      <c r="O102" s="407">
        <f t="shared" si="180"/>
        <v>0</v>
      </c>
      <c r="P102" s="374">
        <v>0</v>
      </c>
      <c r="Q102" s="375" t="s">
        <v>141</v>
      </c>
      <c r="R102" s="373">
        <f t="shared" si="193"/>
        <v>0</v>
      </c>
      <c r="S102" s="376"/>
      <c r="T102" s="377" t="s">
        <v>142</v>
      </c>
      <c r="U102" s="378"/>
      <c r="V102" s="379">
        <f t="shared" si="194"/>
        <v>0</v>
      </c>
      <c r="W102" s="404" t="s">
        <v>381</v>
      </c>
      <c r="X102" s="545" t="s">
        <v>145</v>
      </c>
      <c r="Y102" s="373">
        <f t="shared" si="181"/>
        <v>0</v>
      </c>
      <c r="Z102" s="464">
        <v>0</v>
      </c>
      <c r="AA102" s="375" t="s">
        <v>141</v>
      </c>
      <c r="AB102" s="373">
        <f t="shared" si="195"/>
        <v>0</v>
      </c>
      <c r="AC102" s="376"/>
      <c r="AD102" s="377" t="s">
        <v>360</v>
      </c>
      <c r="AE102" s="378"/>
      <c r="AF102" s="379">
        <f t="shared" si="196"/>
        <v>0</v>
      </c>
      <c r="AG102" s="404" t="s">
        <v>381</v>
      </c>
      <c r="AH102" s="545" t="s">
        <v>145</v>
      </c>
      <c r="AI102" s="373">
        <f t="shared" si="182"/>
        <v>0</v>
      </c>
      <c r="AJ102" s="410">
        <v>0</v>
      </c>
      <c r="AK102" s="375" t="s">
        <v>141</v>
      </c>
      <c r="AL102" s="373">
        <f t="shared" si="197"/>
        <v>0</v>
      </c>
      <c r="AM102" s="376"/>
      <c r="AN102" s="377" t="s">
        <v>360</v>
      </c>
      <c r="AO102" s="378"/>
      <c r="AP102" s="379">
        <f t="shared" si="198"/>
        <v>0</v>
      </c>
      <c r="AQ102" s="404" t="s">
        <v>381</v>
      </c>
      <c r="AR102" s="545" t="s">
        <v>145</v>
      </c>
      <c r="AS102" s="373">
        <f t="shared" si="183"/>
        <v>0</v>
      </c>
      <c r="AT102" s="410">
        <v>0</v>
      </c>
      <c r="AU102" s="375" t="s">
        <v>141</v>
      </c>
      <c r="AV102" s="373">
        <f t="shared" si="199"/>
        <v>0</v>
      </c>
      <c r="AW102" s="376"/>
      <c r="AX102" s="377" t="s">
        <v>360</v>
      </c>
      <c r="AY102" s="378"/>
      <c r="AZ102" s="379">
        <f t="shared" si="200"/>
        <v>0</v>
      </c>
      <c r="BA102" s="404" t="s">
        <v>381</v>
      </c>
      <c r="BB102" s="545" t="s">
        <v>145</v>
      </c>
      <c r="BC102" s="373">
        <f t="shared" si="184"/>
        <v>0</v>
      </c>
      <c r="BD102" s="410">
        <v>0</v>
      </c>
      <c r="BE102" s="375" t="s">
        <v>141</v>
      </c>
      <c r="BF102" s="373">
        <f t="shared" si="201"/>
        <v>0</v>
      </c>
      <c r="BG102" s="376"/>
      <c r="BH102" s="377" t="s">
        <v>360</v>
      </c>
      <c r="BI102" s="378"/>
      <c r="BJ102" s="379">
        <f t="shared" si="202"/>
        <v>0</v>
      </c>
      <c r="BK102" s="404" t="s">
        <v>381</v>
      </c>
      <c r="BL102" s="545" t="s">
        <v>145</v>
      </c>
      <c r="BM102" s="373">
        <f t="shared" si="185"/>
        <v>0</v>
      </c>
      <c r="BN102" s="410">
        <v>0</v>
      </c>
      <c r="BO102" s="375" t="s">
        <v>141</v>
      </c>
      <c r="BP102" s="373">
        <f t="shared" si="203"/>
        <v>0</v>
      </c>
      <c r="BQ102" s="376"/>
      <c r="BR102" s="377" t="s">
        <v>142</v>
      </c>
      <c r="BS102" s="378"/>
      <c r="BT102" s="379">
        <f t="shared" si="204"/>
        <v>0</v>
      </c>
      <c r="BU102" s="404" t="s">
        <v>381</v>
      </c>
      <c r="BV102" s="562" t="s">
        <v>145</v>
      </c>
      <c r="BW102" s="98">
        <f t="shared" si="186"/>
        <v>0</v>
      </c>
      <c r="BX102" s="409">
        <v>2</v>
      </c>
      <c r="BY102" s="99" t="s">
        <v>141</v>
      </c>
      <c r="BZ102" s="98">
        <f t="shared" si="205"/>
        <v>0</v>
      </c>
      <c r="CA102" s="100">
        <v>0.27083333333333331</v>
      </c>
      <c r="CB102" s="101" t="s">
        <v>142</v>
      </c>
      <c r="CC102" s="102">
        <v>0.72916666666666663</v>
      </c>
      <c r="CD102" s="103">
        <f t="shared" si="206"/>
        <v>0.45833333333333331</v>
      </c>
      <c r="CE102" s="404" t="s">
        <v>381</v>
      </c>
      <c r="CF102" s="562" t="s">
        <v>145</v>
      </c>
      <c r="CG102" s="98">
        <f t="shared" si="187"/>
        <v>0</v>
      </c>
      <c r="CH102" s="409">
        <v>2</v>
      </c>
      <c r="CI102" s="99" t="s">
        <v>141</v>
      </c>
      <c r="CJ102" s="98">
        <f t="shared" si="207"/>
        <v>0</v>
      </c>
      <c r="CK102" s="100">
        <v>0.27083333333333331</v>
      </c>
      <c r="CL102" s="101" t="s">
        <v>142</v>
      </c>
      <c r="CM102" s="102">
        <v>0.72916666666666663</v>
      </c>
      <c r="CN102" s="103">
        <f t="shared" si="208"/>
        <v>0.45833333333333331</v>
      </c>
      <c r="CO102" s="404" t="s">
        <v>381</v>
      </c>
      <c r="CP102" s="562" t="s">
        <v>145</v>
      </c>
      <c r="CQ102" s="98">
        <f t="shared" si="188"/>
        <v>0</v>
      </c>
      <c r="CR102" s="409">
        <v>2</v>
      </c>
      <c r="CS102" s="99" t="s">
        <v>141</v>
      </c>
      <c r="CT102" s="98">
        <f t="shared" si="209"/>
        <v>0</v>
      </c>
      <c r="CU102" s="100">
        <v>0.33333333333333331</v>
      </c>
      <c r="CV102" s="101" t="s">
        <v>142</v>
      </c>
      <c r="CW102" s="102">
        <v>0.6875</v>
      </c>
      <c r="CX102" s="103">
        <f t="shared" si="210"/>
        <v>0.35416666666666669</v>
      </c>
      <c r="CY102" s="404" t="s">
        <v>381</v>
      </c>
      <c r="CZ102" s="562" t="s">
        <v>145</v>
      </c>
      <c r="DA102" s="98">
        <f t="shared" si="189"/>
        <v>0</v>
      </c>
      <c r="DB102" s="409">
        <v>2</v>
      </c>
      <c r="DC102" s="99" t="s">
        <v>141</v>
      </c>
      <c r="DD102" s="98">
        <f t="shared" si="211"/>
        <v>0</v>
      </c>
      <c r="DE102" s="100">
        <v>0.33333333333333331</v>
      </c>
      <c r="DF102" s="101" t="s">
        <v>142</v>
      </c>
      <c r="DG102" s="102">
        <v>0.6875</v>
      </c>
      <c r="DH102" s="103">
        <f t="shared" si="177"/>
        <v>0.35416666666666669</v>
      </c>
      <c r="DI102" s="404" t="s">
        <v>381</v>
      </c>
      <c r="DJ102" s="562" t="s">
        <v>145</v>
      </c>
      <c r="DK102" s="98">
        <f t="shared" si="190"/>
        <v>0</v>
      </c>
      <c r="DL102" s="409">
        <v>2</v>
      </c>
      <c r="DM102" s="99" t="s">
        <v>141</v>
      </c>
      <c r="DN102" s="98">
        <f t="shared" si="212"/>
        <v>0</v>
      </c>
      <c r="DO102" s="100">
        <v>0.33333333333333331</v>
      </c>
      <c r="DP102" s="101" t="s">
        <v>142</v>
      </c>
      <c r="DQ102" s="102">
        <v>0.70833333333333337</v>
      </c>
      <c r="DR102" s="103">
        <f t="shared" si="213"/>
        <v>0.37500000000000006</v>
      </c>
    </row>
    <row r="103" spans="1:122" x14ac:dyDescent="0.2">
      <c r="A103" s="722"/>
      <c r="B103" s="747"/>
      <c r="C103" s="614"/>
      <c r="M103" s="380" t="s">
        <v>382</v>
      </c>
      <c r="N103" s="543" t="s">
        <v>466</v>
      </c>
      <c r="O103" s="381">
        <f t="shared" si="180"/>
        <v>0</v>
      </c>
      <c r="P103" s="382">
        <v>0</v>
      </c>
      <c r="Q103" s="383" t="s">
        <v>141</v>
      </c>
      <c r="R103" s="384">
        <f t="shared" si="193"/>
        <v>0</v>
      </c>
      <c r="S103" s="385"/>
      <c r="T103" s="386" t="s">
        <v>142</v>
      </c>
      <c r="U103" s="387"/>
      <c r="V103" s="388">
        <f t="shared" si="194"/>
        <v>0</v>
      </c>
      <c r="W103" s="380" t="s">
        <v>382</v>
      </c>
      <c r="X103" s="543" t="s">
        <v>466</v>
      </c>
      <c r="Y103" s="357">
        <f t="shared" si="181"/>
        <v>0</v>
      </c>
      <c r="Z103" s="462">
        <v>0</v>
      </c>
      <c r="AA103" s="359" t="s">
        <v>141</v>
      </c>
      <c r="AB103" s="384">
        <f t="shared" si="195"/>
        <v>0</v>
      </c>
      <c r="AC103" s="360"/>
      <c r="AD103" s="361" t="s">
        <v>142</v>
      </c>
      <c r="AE103" s="362"/>
      <c r="AF103" s="363">
        <f t="shared" si="196"/>
        <v>0</v>
      </c>
      <c r="AG103" s="380" t="s">
        <v>382</v>
      </c>
      <c r="AH103" s="543" t="s">
        <v>466</v>
      </c>
      <c r="AI103" s="357">
        <f t="shared" si="182"/>
        <v>0</v>
      </c>
      <c r="AJ103" s="391">
        <v>0</v>
      </c>
      <c r="AK103" s="359" t="s">
        <v>141</v>
      </c>
      <c r="AL103" s="384">
        <f t="shared" si="197"/>
        <v>0</v>
      </c>
      <c r="AM103" s="360"/>
      <c r="AN103" s="361" t="s">
        <v>142</v>
      </c>
      <c r="AO103" s="362"/>
      <c r="AP103" s="363">
        <f t="shared" si="198"/>
        <v>0</v>
      </c>
      <c r="AQ103" s="380" t="s">
        <v>382</v>
      </c>
      <c r="AR103" s="543" t="s">
        <v>466</v>
      </c>
      <c r="AS103" s="357">
        <f t="shared" si="183"/>
        <v>0</v>
      </c>
      <c r="AT103" s="391">
        <v>0</v>
      </c>
      <c r="AU103" s="359" t="s">
        <v>141</v>
      </c>
      <c r="AV103" s="384">
        <f t="shared" si="199"/>
        <v>0</v>
      </c>
      <c r="AW103" s="360"/>
      <c r="AX103" s="361" t="s">
        <v>142</v>
      </c>
      <c r="AY103" s="362"/>
      <c r="AZ103" s="363">
        <f t="shared" si="200"/>
        <v>0</v>
      </c>
      <c r="BA103" s="380" t="s">
        <v>382</v>
      </c>
      <c r="BB103" s="543" t="s">
        <v>466</v>
      </c>
      <c r="BC103" s="357">
        <f t="shared" si="184"/>
        <v>0</v>
      </c>
      <c r="BD103" s="391">
        <v>0</v>
      </c>
      <c r="BE103" s="359" t="s">
        <v>141</v>
      </c>
      <c r="BF103" s="384">
        <f t="shared" si="201"/>
        <v>0</v>
      </c>
      <c r="BG103" s="360"/>
      <c r="BH103" s="361" t="s">
        <v>142</v>
      </c>
      <c r="BI103" s="362"/>
      <c r="BJ103" s="363">
        <f t="shared" si="202"/>
        <v>0</v>
      </c>
      <c r="BK103" s="380" t="s">
        <v>382</v>
      </c>
      <c r="BL103" s="543" t="s">
        <v>466</v>
      </c>
      <c r="BM103" s="357">
        <f t="shared" si="185"/>
        <v>0</v>
      </c>
      <c r="BN103" s="391">
        <v>0</v>
      </c>
      <c r="BO103" s="359" t="s">
        <v>141</v>
      </c>
      <c r="BP103" s="384">
        <f t="shared" si="203"/>
        <v>0</v>
      </c>
      <c r="BQ103" s="360"/>
      <c r="BR103" s="361" t="s">
        <v>142</v>
      </c>
      <c r="BS103" s="362"/>
      <c r="BT103" s="363">
        <f t="shared" si="204"/>
        <v>0</v>
      </c>
      <c r="BU103" s="380" t="s">
        <v>382</v>
      </c>
      <c r="BV103" s="543" t="s">
        <v>466</v>
      </c>
      <c r="BW103" s="357">
        <f t="shared" si="186"/>
        <v>0</v>
      </c>
      <c r="BX103" s="391">
        <v>0</v>
      </c>
      <c r="BY103" s="359" t="s">
        <v>141</v>
      </c>
      <c r="BZ103" s="384">
        <f t="shared" si="205"/>
        <v>0</v>
      </c>
      <c r="CA103" s="360"/>
      <c r="CB103" s="361" t="s">
        <v>142</v>
      </c>
      <c r="CC103" s="362"/>
      <c r="CD103" s="363">
        <f t="shared" si="206"/>
        <v>0</v>
      </c>
      <c r="CE103" s="380" t="s">
        <v>382</v>
      </c>
      <c r="CF103" s="543" t="s">
        <v>466</v>
      </c>
      <c r="CG103" s="357">
        <f t="shared" si="187"/>
        <v>0</v>
      </c>
      <c r="CH103" s="391">
        <v>0</v>
      </c>
      <c r="CI103" s="359" t="s">
        <v>141</v>
      </c>
      <c r="CJ103" s="384">
        <f t="shared" si="207"/>
        <v>0</v>
      </c>
      <c r="CK103" s="360"/>
      <c r="CL103" s="361" t="s">
        <v>142</v>
      </c>
      <c r="CM103" s="362"/>
      <c r="CN103" s="363">
        <f t="shared" si="208"/>
        <v>0</v>
      </c>
      <c r="CO103" s="380" t="s">
        <v>382</v>
      </c>
      <c r="CP103" s="543" t="s">
        <v>466</v>
      </c>
      <c r="CQ103" s="357">
        <f t="shared" si="188"/>
        <v>0</v>
      </c>
      <c r="CR103" s="391">
        <v>0</v>
      </c>
      <c r="CS103" s="359" t="s">
        <v>141</v>
      </c>
      <c r="CT103" s="384">
        <f t="shared" si="209"/>
        <v>0</v>
      </c>
      <c r="CU103" s="360"/>
      <c r="CV103" s="361" t="s">
        <v>142</v>
      </c>
      <c r="CW103" s="362"/>
      <c r="CX103" s="363">
        <f t="shared" si="210"/>
        <v>0</v>
      </c>
      <c r="CY103" s="380" t="s">
        <v>382</v>
      </c>
      <c r="CZ103" s="543" t="s">
        <v>466</v>
      </c>
      <c r="DA103" s="357">
        <f t="shared" si="189"/>
        <v>0</v>
      </c>
      <c r="DB103" s="391">
        <v>0</v>
      </c>
      <c r="DC103" s="359" t="s">
        <v>141</v>
      </c>
      <c r="DD103" s="384">
        <f t="shared" si="211"/>
        <v>0</v>
      </c>
      <c r="DE103" s="360"/>
      <c r="DF103" s="361" t="s">
        <v>142</v>
      </c>
      <c r="DG103" s="362"/>
      <c r="DH103" s="363">
        <f t="shared" si="177"/>
        <v>0</v>
      </c>
      <c r="DI103" s="380" t="s">
        <v>382</v>
      </c>
      <c r="DJ103" s="543" t="s">
        <v>466</v>
      </c>
      <c r="DK103" s="357">
        <f t="shared" si="190"/>
        <v>0</v>
      </c>
      <c r="DL103" s="391">
        <v>0</v>
      </c>
      <c r="DM103" s="359" t="s">
        <v>141</v>
      </c>
      <c r="DN103" s="384">
        <f t="shared" si="212"/>
        <v>0</v>
      </c>
      <c r="DO103" s="360"/>
      <c r="DP103" s="361" t="s">
        <v>142</v>
      </c>
      <c r="DQ103" s="362"/>
      <c r="DR103" s="363">
        <f t="shared" si="213"/>
        <v>0</v>
      </c>
    </row>
    <row r="104" spans="1:122" x14ac:dyDescent="0.2">
      <c r="A104" s="722"/>
      <c r="B104" s="747"/>
      <c r="C104" s="614"/>
      <c r="M104" s="392" t="s">
        <v>382</v>
      </c>
      <c r="N104" s="544" t="s">
        <v>144</v>
      </c>
      <c r="O104" s="393">
        <f t="shared" si="180"/>
        <v>0</v>
      </c>
      <c r="P104" s="394">
        <v>0</v>
      </c>
      <c r="Q104" s="395" t="s">
        <v>141</v>
      </c>
      <c r="R104" s="396">
        <f t="shared" si="193"/>
        <v>0</v>
      </c>
      <c r="S104" s="397"/>
      <c r="T104" s="398" t="s">
        <v>142</v>
      </c>
      <c r="U104" s="399"/>
      <c r="V104" s="400">
        <f t="shared" si="194"/>
        <v>0</v>
      </c>
      <c r="W104" s="392" t="s">
        <v>382</v>
      </c>
      <c r="X104" s="544" t="s">
        <v>144</v>
      </c>
      <c r="Y104" s="364">
        <f t="shared" si="181"/>
        <v>0</v>
      </c>
      <c r="Z104" s="463">
        <v>0</v>
      </c>
      <c r="AA104" s="366" t="s">
        <v>141</v>
      </c>
      <c r="AB104" s="396">
        <f t="shared" si="195"/>
        <v>0</v>
      </c>
      <c r="AC104" s="367"/>
      <c r="AD104" s="368" t="s">
        <v>360</v>
      </c>
      <c r="AE104" s="369"/>
      <c r="AF104" s="370">
        <f t="shared" si="196"/>
        <v>0</v>
      </c>
      <c r="AG104" s="392" t="s">
        <v>382</v>
      </c>
      <c r="AH104" s="544" t="s">
        <v>144</v>
      </c>
      <c r="AI104" s="364">
        <f t="shared" si="182"/>
        <v>0</v>
      </c>
      <c r="AJ104" s="403">
        <v>0</v>
      </c>
      <c r="AK104" s="366" t="s">
        <v>141</v>
      </c>
      <c r="AL104" s="396">
        <f t="shared" si="197"/>
        <v>0</v>
      </c>
      <c r="AM104" s="367"/>
      <c r="AN104" s="368" t="s">
        <v>360</v>
      </c>
      <c r="AO104" s="369"/>
      <c r="AP104" s="370">
        <f t="shared" si="198"/>
        <v>0</v>
      </c>
      <c r="AQ104" s="392" t="s">
        <v>382</v>
      </c>
      <c r="AR104" s="544" t="s">
        <v>144</v>
      </c>
      <c r="AS104" s="364">
        <f t="shared" si="183"/>
        <v>0</v>
      </c>
      <c r="AT104" s="403">
        <v>0</v>
      </c>
      <c r="AU104" s="366" t="s">
        <v>141</v>
      </c>
      <c r="AV104" s="396">
        <f t="shared" si="199"/>
        <v>0</v>
      </c>
      <c r="AW104" s="367"/>
      <c r="AX104" s="368" t="s">
        <v>360</v>
      </c>
      <c r="AY104" s="369"/>
      <c r="AZ104" s="370">
        <f t="shared" si="200"/>
        <v>0</v>
      </c>
      <c r="BA104" s="392" t="s">
        <v>382</v>
      </c>
      <c r="BB104" s="544" t="s">
        <v>144</v>
      </c>
      <c r="BC104" s="364">
        <f t="shared" si="184"/>
        <v>0</v>
      </c>
      <c r="BD104" s="403">
        <v>0</v>
      </c>
      <c r="BE104" s="366" t="s">
        <v>141</v>
      </c>
      <c r="BF104" s="396">
        <f t="shared" si="201"/>
        <v>0</v>
      </c>
      <c r="BG104" s="367"/>
      <c r="BH104" s="368" t="s">
        <v>360</v>
      </c>
      <c r="BI104" s="369"/>
      <c r="BJ104" s="370">
        <f t="shared" si="202"/>
        <v>0</v>
      </c>
      <c r="BK104" s="392" t="s">
        <v>382</v>
      </c>
      <c r="BL104" s="544" t="s">
        <v>144</v>
      </c>
      <c r="BM104" s="364">
        <f t="shared" si="185"/>
        <v>0</v>
      </c>
      <c r="BN104" s="403">
        <v>0</v>
      </c>
      <c r="BO104" s="366" t="s">
        <v>141</v>
      </c>
      <c r="BP104" s="396">
        <f t="shared" si="203"/>
        <v>0</v>
      </c>
      <c r="BQ104" s="367"/>
      <c r="BR104" s="368" t="s">
        <v>142</v>
      </c>
      <c r="BS104" s="369"/>
      <c r="BT104" s="370">
        <f t="shared" si="204"/>
        <v>0</v>
      </c>
      <c r="BU104" s="392" t="s">
        <v>382</v>
      </c>
      <c r="BV104" s="559" t="s">
        <v>144</v>
      </c>
      <c r="BW104" s="78">
        <f t="shared" si="186"/>
        <v>0</v>
      </c>
      <c r="BX104" s="402">
        <v>1</v>
      </c>
      <c r="BY104" s="80" t="s">
        <v>141</v>
      </c>
      <c r="BZ104" s="85">
        <f t="shared" si="205"/>
        <v>0</v>
      </c>
      <c r="CA104" s="81">
        <v>0.27083333333333331</v>
      </c>
      <c r="CB104" s="82" t="s">
        <v>142</v>
      </c>
      <c r="CC104" s="83">
        <v>0.72916666666666663</v>
      </c>
      <c r="CD104" s="84">
        <f t="shared" si="206"/>
        <v>0.45833333333333331</v>
      </c>
      <c r="CE104" s="392" t="s">
        <v>382</v>
      </c>
      <c r="CF104" s="559" t="s">
        <v>144</v>
      </c>
      <c r="CG104" s="78">
        <f t="shared" si="187"/>
        <v>0</v>
      </c>
      <c r="CH104" s="402">
        <v>1</v>
      </c>
      <c r="CI104" s="80" t="s">
        <v>141</v>
      </c>
      <c r="CJ104" s="85">
        <f t="shared" si="207"/>
        <v>0</v>
      </c>
      <c r="CK104" s="81">
        <v>0.27083333333333331</v>
      </c>
      <c r="CL104" s="82" t="s">
        <v>142</v>
      </c>
      <c r="CM104" s="83">
        <v>0.72916666666666663</v>
      </c>
      <c r="CN104" s="84">
        <f t="shared" si="208"/>
        <v>0.45833333333333331</v>
      </c>
      <c r="CO104" s="392" t="s">
        <v>382</v>
      </c>
      <c r="CP104" s="559" t="s">
        <v>144</v>
      </c>
      <c r="CQ104" s="78">
        <f t="shared" si="188"/>
        <v>0</v>
      </c>
      <c r="CR104" s="402">
        <v>1</v>
      </c>
      <c r="CS104" s="80" t="s">
        <v>141</v>
      </c>
      <c r="CT104" s="85">
        <f t="shared" si="209"/>
        <v>0</v>
      </c>
      <c r="CU104" s="81">
        <v>0.33333333333333331</v>
      </c>
      <c r="CV104" s="82" t="s">
        <v>142</v>
      </c>
      <c r="CW104" s="83">
        <v>0.6875</v>
      </c>
      <c r="CX104" s="84">
        <f t="shared" si="210"/>
        <v>0.35416666666666669</v>
      </c>
      <c r="CY104" s="392" t="s">
        <v>382</v>
      </c>
      <c r="CZ104" s="559" t="s">
        <v>144</v>
      </c>
      <c r="DA104" s="78">
        <f t="shared" si="189"/>
        <v>0</v>
      </c>
      <c r="DB104" s="402">
        <v>1</v>
      </c>
      <c r="DC104" s="80" t="s">
        <v>141</v>
      </c>
      <c r="DD104" s="85">
        <f t="shared" si="211"/>
        <v>0</v>
      </c>
      <c r="DE104" s="81">
        <v>0.33333333333333331</v>
      </c>
      <c r="DF104" s="82" t="s">
        <v>142</v>
      </c>
      <c r="DG104" s="83">
        <v>0.6875</v>
      </c>
      <c r="DH104" s="84">
        <f t="shared" si="177"/>
        <v>0.35416666666666669</v>
      </c>
      <c r="DI104" s="392" t="s">
        <v>382</v>
      </c>
      <c r="DJ104" s="559" t="s">
        <v>144</v>
      </c>
      <c r="DK104" s="78">
        <f t="shared" si="190"/>
        <v>0</v>
      </c>
      <c r="DL104" s="402">
        <v>1</v>
      </c>
      <c r="DM104" s="80" t="s">
        <v>141</v>
      </c>
      <c r="DN104" s="85">
        <f t="shared" si="212"/>
        <v>0</v>
      </c>
      <c r="DO104" s="81">
        <v>0.33333333333333331</v>
      </c>
      <c r="DP104" s="82" t="s">
        <v>142</v>
      </c>
      <c r="DQ104" s="83">
        <v>0.70833333333333337</v>
      </c>
      <c r="DR104" s="84">
        <f t="shared" si="213"/>
        <v>0.37500000000000006</v>
      </c>
    </row>
    <row r="105" spans="1:122" x14ac:dyDescent="0.2">
      <c r="A105" s="722"/>
      <c r="B105" s="747"/>
      <c r="C105" s="614"/>
      <c r="M105" s="404" t="s">
        <v>382</v>
      </c>
      <c r="N105" s="545" t="s">
        <v>145</v>
      </c>
      <c r="O105" s="407">
        <f t="shared" si="180"/>
        <v>0</v>
      </c>
      <c r="P105" s="374">
        <v>0</v>
      </c>
      <c r="Q105" s="375" t="s">
        <v>141</v>
      </c>
      <c r="R105" s="373">
        <f t="shared" si="193"/>
        <v>0</v>
      </c>
      <c r="S105" s="376"/>
      <c r="T105" s="377" t="s">
        <v>142</v>
      </c>
      <c r="U105" s="378"/>
      <c r="V105" s="379">
        <f t="shared" si="194"/>
        <v>0</v>
      </c>
      <c r="W105" s="404" t="s">
        <v>382</v>
      </c>
      <c r="X105" s="545" t="s">
        <v>145</v>
      </c>
      <c r="Y105" s="373">
        <f t="shared" si="181"/>
        <v>0</v>
      </c>
      <c r="Z105" s="464">
        <v>0</v>
      </c>
      <c r="AA105" s="375" t="s">
        <v>141</v>
      </c>
      <c r="AB105" s="373">
        <f t="shared" si="195"/>
        <v>0</v>
      </c>
      <c r="AC105" s="376"/>
      <c r="AD105" s="377" t="s">
        <v>360</v>
      </c>
      <c r="AE105" s="378"/>
      <c r="AF105" s="379">
        <f t="shared" si="196"/>
        <v>0</v>
      </c>
      <c r="AG105" s="404" t="s">
        <v>382</v>
      </c>
      <c r="AH105" s="545" t="s">
        <v>145</v>
      </c>
      <c r="AI105" s="373">
        <f t="shared" si="182"/>
        <v>0</v>
      </c>
      <c r="AJ105" s="410">
        <v>0</v>
      </c>
      <c r="AK105" s="375" t="s">
        <v>141</v>
      </c>
      <c r="AL105" s="373">
        <f t="shared" si="197"/>
        <v>0</v>
      </c>
      <c r="AM105" s="376"/>
      <c r="AN105" s="377" t="s">
        <v>360</v>
      </c>
      <c r="AO105" s="378"/>
      <c r="AP105" s="379">
        <f t="shared" si="198"/>
        <v>0</v>
      </c>
      <c r="AQ105" s="404" t="s">
        <v>382</v>
      </c>
      <c r="AR105" s="545" t="s">
        <v>145</v>
      </c>
      <c r="AS105" s="373">
        <f t="shared" si="183"/>
        <v>0</v>
      </c>
      <c r="AT105" s="410">
        <v>0</v>
      </c>
      <c r="AU105" s="375" t="s">
        <v>141</v>
      </c>
      <c r="AV105" s="373">
        <f t="shared" si="199"/>
        <v>0</v>
      </c>
      <c r="AW105" s="376"/>
      <c r="AX105" s="377" t="s">
        <v>360</v>
      </c>
      <c r="AY105" s="378"/>
      <c r="AZ105" s="379">
        <f t="shared" si="200"/>
        <v>0</v>
      </c>
      <c r="BA105" s="404" t="s">
        <v>382</v>
      </c>
      <c r="BB105" s="545" t="s">
        <v>145</v>
      </c>
      <c r="BC105" s="373">
        <f t="shared" si="184"/>
        <v>0</v>
      </c>
      <c r="BD105" s="410">
        <v>0</v>
      </c>
      <c r="BE105" s="375" t="s">
        <v>141</v>
      </c>
      <c r="BF105" s="373">
        <f t="shared" si="201"/>
        <v>0</v>
      </c>
      <c r="BG105" s="376"/>
      <c r="BH105" s="377" t="s">
        <v>360</v>
      </c>
      <c r="BI105" s="378"/>
      <c r="BJ105" s="379">
        <f t="shared" si="202"/>
        <v>0</v>
      </c>
      <c r="BK105" s="404" t="s">
        <v>382</v>
      </c>
      <c r="BL105" s="545" t="s">
        <v>145</v>
      </c>
      <c r="BM105" s="373">
        <f t="shared" si="185"/>
        <v>0</v>
      </c>
      <c r="BN105" s="410">
        <v>0</v>
      </c>
      <c r="BO105" s="375" t="s">
        <v>141</v>
      </c>
      <c r="BP105" s="373">
        <f t="shared" si="203"/>
        <v>0</v>
      </c>
      <c r="BQ105" s="376"/>
      <c r="BR105" s="377" t="s">
        <v>142</v>
      </c>
      <c r="BS105" s="378"/>
      <c r="BT105" s="379">
        <f t="shared" si="204"/>
        <v>0</v>
      </c>
      <c r="BU105" s="404" t="s">
        <v>382</v>
      </c>
      <c r="BV105" s="562" t="s">
        <v>145</v>
      </c>
      <c r="BW105" s="98">
        <f t="shared" si="186"/>
        <v>0</v>
      </c>
      <c r="BX105" s="409">
        <v>1</v>
      </c>
      <c r="BY105" s="99" t="s">
        <v>141</v>
      </c>
      <c r="BZ105" s="98">
        <f t="shared" si="205"/>
        <v>0</v>
      </c>
      <c r="CA105" s="100">
        <v>0.27083333333333331</v>
      </c>
      <c r="CB105" s="101" t="s">
        <v>142</v>
      </c>
      <c r="CC105" s="102">
        <v>0.72916666666666663</v>
      </c>
      <c r="CD105" s="103">
        <f t="shared" si="206"/>
        <v>0.45833333333333331</v>
      </c>
      <c r="CE105" s="404" t="s">
        <v>382</v>
      </c>
      <c r="CF105" s="562" t="s">
        <v>145</v>
      </c>
      <c r="CG105" s="98">
        <f t="shared" si="187"/>
        <v>0</v>
      </c>
      <c r="CH105" s="409">
        <v>1</v>
      </c>
      <c r="CI105" s="99" t="s">
        <v>141</v>
      </c>
      <c r="CJ105" s="98">
        <f t="shared" si="207"/>
        <v>0</v>
      </c>
      <c r="CK105" s="100">
        <v>0.27083333333333331</v>
      </c>
      <c r="CL105" s="101" t="s">
        <v>142</v>
      </c>
      <c r="CM105" s="102">
        <v>0.72916666666666663</v>
      </c>
      <c r="CN105" s="103">
        <f t="shared" si="208"/>
        <v>0.45833333333333331</v>
      </c>
      <c r="CO105" s="404" t="s">
        <v>382</v>
      </c>
      <c r="CP105" s="562" t="s">
        <v>145</v>
      </c>
      <c r="CQ105" s="98">
        <f t="shared" si="188"/>
        <v>0</v>
      </c>
      <c r="CR105" s="409">
        <v>1</v>
      </c>
      <c r="CS105" s="99" t="s">
        <v>141</v>
      </c>
      <c r="CT105" s="98">
        <f t="shared" si="209"/>
        <v>0</v>
      </c>
      <c r="CU105" s="100">
        <v>0.33333333333333331</v>
      </c>
      <c r="CV105" s="101" t="s">
        <v>142</v>
      </c>
      <c r="CW105" s="102">
        <v>0.6875</v>
      </c>
      <c r="CX105" s="103">
        <f t="shared" si="210"/>
        <v>0.35416666666666669</v>
      </c>
      <c r="CY105" s="404" t="s">
        <v>382</v>
      </c>
      <c r="CZ105" s="562" t="s">
        <v>145</v>
      </c>
      <c r="DA105" s="98">
        <f t="shared" si="189"/>
        <v>0</v>
      </c>
      <c r="DB105" s="409">
        <v>1</v>
      </c>
      <c r="DC105" s="99" t="s">
        <v>141</v>
      </c>
      <c r="DD105" s="98">
        <f t="shared" si="211"/>
        <v>0</v>
      </c>
      <c r="DE105" s="100">
        <v>0.33333333333333331</v>
      </c>
      <c r="DF105" s="101" t="s">
        <v>142</v>
      </c>
      <c r="DG105" s="102">
        <v>0.6875</v>
      </c>
      <c r="DH105" s="103">
        <f t="shared" si="177"/>
        <v>0.35416666666666669</v>
      </c>
      <c r="DI105" s="404" t="s">
        <v>382</v>
      </c>
      <c r="DJ105" s="562" t="s">
        <v>145</v>
      </c>
      <c r="DK105" s="98">
        <f t="shared" si="190"/>
        <v>0</v>
      </c>
      <c r="DL105" s="409">
        <v>1</v>
      </c>
      <c r="DM105" s="99" t="s">
        <v>141</v>
      </c>
      <c r="DN105" s="98">
        <f t="shared" si="212"/>
        <v>0</v>
      </c>
      <c r="DO105" s="100">
        <v>0.33333333333333331</v>
      </c>
      <c r="DP105" s="101" t="s">
        <v>142</v>
      </c>
      <c r="DQ105" s="102">
        <v>0.70833333333333337</v>
      </c>
      <c r="DR105" s="103">
        <f t="shared" si="213"/>
        <v>0.37500000000000006</v>
      </c>
    </row>
    <row r="106" spans="1:122" x14ac:dyDescent="0.2">
      <c r="A106" s="722"/>
      <c r="B106" s="747"/>
      <c r="C106" s="614"/>
      <c r="M106" s="380" t="s">
        <v>383</v>
      </c>
      <c r="N106" s="543" t="s">
        <v>466</v>
      </c>
      <c r="O106" s="381">
        <f t="shared" si="180"/>
        <v>0</v>
      </c>
      <c r="P106" s="382">
        <v>0</v>
      </c>
      <c r="Q106" s="383" t="s">
        <v>141</v>
      </c>
      <c r="R106" s="384">
        <f t="shared" si="193"/>
        <v>0</v>
      </c>
      <c r="S106" s="385"/>
      <c r="T106" s="386" t="s">
        <v>142</v>
      </c>
      <c r="U106" s="387"/>
      <c r="V106" s="388">
        <f t="shared" si="194"/>
        <v>0</v>
      </c>
      <c r="W106" s="380" t="s">
        <v>383</v>
      </c>
      <c r="X106" s="543" t="s">
        <v>466</v>
      </c>
      <c r="Y106" s="357">
        <f t="shared" si="181"/>
        <v>0</v>
      </c>
      <c r="Z106" s="462">
        <v>0</v>
      </c>
      <c r="AA106" s="359" t="s">
        <v>141</v>
      </c>
      <c r="AB106" s="384">
        <f t="shared" si="195"/>
        <v>0</v>
      </c>
      <c r="AC106" s="360"/>
      <c r="AD106" s="361" t="s">
        <v>142</v>
      </c>
      <c r="AE106" s="362"/>
      <c r="AF106" s="363">
        <f t="shared" si="196"/>
        <v>0</v>
      </c>
      <c r="AG106" s="380" t="s">
        <v>383</v>
      </c>
      <c r="AH106" s="543" t="s">
        <v>466</v>
      </c>
      <c r="AI106" s="357">
        <f t="shared" si="182"/>
        <v>0</v>
      </c>
      <c r="AJ106" s="391">
        <v>0</v>
      </c>
      <c r="AK106" s="359" t="s">
        <v>141</v>
      </c>
      <c r="AL106" s="384">
        <f t="shared" si="197"/>
        <v>0</v>
      </c>
      <c r="AM106" s="360"/>
      <c r="AN106" s="361" t="s">
        <v>142</v>
      </c>
      <c r="AO106" s="362"/>
      <c r="AP106" s="363">
        <f t="shared" si="198"/>
        <v>0</v>
      </c>
      <c r="AQ106" s="380" t="s">
        <v>383</v>
      </c>
      <c r="AR106" s="543" t="s">
        <v>466</v>
      </c>
      <c r="AS106" s="357">
        <f t="shared" si="183"/>
        <v>0</v>
      </c>
      <c r="AT106" s="391">
        <v>0</v>
      </c>
      <c r="AU106" s="359" t="s">
        <v>141</v>
      </c>
      <c r="AV106" s="384">
        <f t="shared" si="199"/>
        <v>0</v>
      </c>
      <c r="AW106" s="360"/>
      <c r="AX106" s="361" t="s">
        <v>142</v>
      </c>
      <c r="AY106" s="362"/>
      <c r="AZ106" s="363">
        <f t="shared" si="200"/>
        <v>0</v>
      </c>
      <c r="BA106" s="380" t="s">
        <v>383</v>
      </c>
      <c r="BB106" s="543" t="s">
        <v>466</v>
      </c>
      <c r="BC106" s="357">
        <f t="shared" si="184"/>
        <v>0</v>
      </c>
      <c r="BD106" s="391">
        <v>0</v>
      </c>
      <c r="BE106" s="359" t="s">
        <v>141</v>
      </c>
      <c r="BF106" s="384">
        <f t="shared" si="201"/>
        <v>0</v>
      </c>
      <c r="BG106" s="360"/>
      <c r="BH106" s="361" t="s">
        <v>142</v>
      </c>
      <c r="BI106" s="362"/>
      <c r="BJ106" s="363">
        <f t="shared" si="202"/>
        <v>0</v>
      </c>
      <c r="BK106" s="380" t="s">
        <v>383</v>
      </c>
      <c r="BL106" s="543" t="s">
        <v>466</v>
      </c>
      <c r="BM106" s="357">
        <f t="shared" si="185"/>
        <v>0</v>
      </c>
      <c r="BN106" s="391">
        <v>0</v>
      </c>
      <c r="BO106" s="359" t="s">
        <v>141</v>
      </c>
      <c r="BP106" s="384">
        <f t="shared" si="203"/>
        <v>0</v>
      </c>
      <c r="BQ106" s="360"/>
      <c r="BR106" s="361" t="s">
        <v>142</v>
      </c>
      <c r="BS106" s="362"/>
      <c r="BT106" s="363">
        <f t="shared" si="204"/>
        <v>0</v>
      </c>
      <c r="BU106" s="380" t="s">
        <v>383</v>
      </c>
      <c r="BV106" s="543" t="s">
        <v>466</v>
      </c>
      <c r="BW106" s="357">
        <f t="shared" si="186"/>
        <v>0</v>
      </c>
      <c r="BX106" s="391">
        <v>0</v>
      </c>
      <c r="BY106" s="359" t="s">
        <v>141</v>
      </c>
      <c r="BZ106" s="384">
        <f t="shared" si="205"/>
        <v>0</v>
      </c>
      <c r="CA106" s="360"/>
      <c r="CB106" s="361" t="s">
        <v>142</v>
      </c>
      <c r="CC106" s="362"/>
      <c r="CD106" s="363">
        <f t="shared" si="206"/>
        <v>0</v>
      </c>
      <c r="CE106" s="380" t="s">
        <v>383</v>
      </c>
      <c r="CF106" s="543" t="s">
        <v>466</v>
      </c>
      <c r="CG106" s="357">
        <f t="shared" si="187"/>
        <v>0</v>
      </c>
      <c r="CH106" s="391">
        <v>0</v>
      </c>
      <c r="CI106" s="359" t="s">
        <v>141</v>
      </c>
      <c r="CJ106" s="384">
        <f t="shared" si="207"/>
        <v>0</v>
      </c>
      <c r="CK106" s="360"/>
      <c r="CL106" s="361" t="s">
        <v>142</v>
      </c>
      <c r="CM106" s="362"/>
      <c r="CN106" s="363">
        <f t="shared" si="208"/>
        <v>0</v>
      </c>
      <c r="CO106" s="380" t="s">
        <v>383</v>
      </c>
      <c r="CP106" s="543" t="s">
        <v>466</v>
      </c>
      <c r="CQ106" s="357">
        <f t="shared" si="188"/>
        <v>0</v>
      </c>
      <c r="CR106" s="391">
        <v>0</v>
      </c>
      <c r="CS106" s="359" t="s">
        <v>141</v>
      </c>
      <c r="CT106" s="384">
        <f t="shared" si="209"/>
        <v>0</v>
      </c>
      <c r="CU106" s="360"/>
      <c r="CV106" s="361" t="s">
        <v>142</v>
      </c>
      <c r="CW106" s="362"/>
      <c r="CX106" s="363">
        <f t="shared" si="210"/>
        <v>0</v>
      </c>
      <c r="CY106" s="380" t="s">
        <v>383</v>
      </c>
      <c r="CZ106" s="543" t="s">
        <v>466</v>
      </c>
      <c r="DA106" s="357">
        <f t="shared" si="189"/>
        <v>0</v>
      </c>
      <c r="DB106" s="391">
        <v>0</v>
      </c>
      <c r="DC106" s="359" t="s">
        <v>141</v>
      </c>
      <c r="DD106" s="384">
        <f t="shared" si="211"/>
        <v>0</v>
      </c>
      <c r="DE106" s="360"/>
      <c r="DF106" s="361" t="s">
        <v>142</v>
      </c>
      <c r="DG106" s="362"/>
      <c r="DH106" s="363">
        <f t="shared" si="177"/>
        <v>0</v>
      </c>
      <c r="DI106" s="380" t="s">
        <v>383</v>
      </c>
      <c r="DJ106" s="543" t="s">
        <v>466</v>
      </c>
      <c r="DK106" s="357">
        <f t="shared" si="190"/>
        <v>0</v>
      </c>
      <c r="DL106" s="391">
        <v>0</v>
      </c>
      <c r="DM106" s="359" t="s">
        <v>141</v>
      </c>
      <c r="DN106" s="384">
        <f t="shared" si="212"/>
        <v>0</v>
      </c>
      <c r="DO106" s="360"/>
      <c r="DP106" s="361" t="s">
        <v>142</v>
      </c>
      <c r="DQ106" s="362"/>
      <c r="DR106" s="363">
        <f t="shared" si="213"/>
        <v>0</v>
      </c>
    </row>
    <row r="107" spans="1:122" x14ac:dyDescent="0.2">
      <c r="A107" s="722"/>
      <c r="B107" s="747"/>
      <c r="C107" s="614"/>
      <c r="M107" s="392" t="s">
        <v>383</v>
      </c>
      <c r="N107" s="544" t="s">
        <v>144</v>
      </c>
      <c r="O107" s="393">
        <f t="shared" si="180"/>
        <v>0</v>
      </c>
      <c r="P107" s="394">
        <v>0</v>
      </c>
      <c r="Q107" s="395" t="s">
        <v>141</v>
      </c>
      <c r="R107" s="396">
        <f t="shared" si="193"/>
        <v>0</v>
      </c>
      <c r="S107" s="397"/>
      <c r="T107" s="398" t="s">
        <v>142</v>
      </c>
      <c r="U107" s="399"/>
      <c r="V107" s="400">
        <f t="shared" si="194"/>
        <v>0</v>
      </c>
      <c r="W107" s="392" t="s">
        <v>383</v>
      </c>
      <c r="X107" s="544" t="s">
        <v>144</v>
      </c>
      <c r="Y107" s="364">
        <f t="shared" si="181"/>
        <v>0</v>
      </c>
      <c r="Z107" s="463">
        <v>0</v>
      </c>
      <c r="AA107" s="366" t="s">
        <v>141</v>
      </c>
      <c r="AB107" s="396">
        <f t="shared" si="195"/>
        <v>0</v>
      </c>
      <c r="AC107" s="367"/>
      <c r="AD107" s="368" t="s">
        <v>360</v>
      </c>
      <c r="AE107" s="369"/>
      <c r="AF107" s="370">
        <f t="shared" si="196"/>
        <v>0</v>
      </c>
      <c r="AG107" s="392" t="s">
        <v>383</v>
      </c>
      <c r="AH107" s="544" t="s">
        <v>144</v>
      </c>
      <c r="AI107" s="364">
        <f t="shared" si="182"/>
        <v>0</v>
      </c>
      <c r="AJ107" s="403">
        <v>0</v>
      </c>
      <c r="AK107" s="366" t="s">
        <v>141</v>
      </c>
      <c r="AL107" s="396">
        <f t="shared" si="197"/>
        <v>0</v>
      </c>
      <c r="AM107" s="367"/>
      <c r="AN107" s="368" t="s">
        <v>360</v>
      </c>
      <c r="AO107" s="369"/>
      <c r="AP107" s="370">
        <f t="shared" si="198"/>
        <v>0</v>
      </c>
      <c r="AQ107" s="392" t="s">
        <v>383</v>
      </c>
      <c r="AR107" s="544" t="s">
        <v>144</v>
      </c>
      <c r="AS107" s="364">
        <f t="shared" si="183"/>
        <v>0</v>
      </c>
      <c r="AT107" s="403">
        <v>0</v>
      </c>
      <c r="AU107" s="366" t="s">
        <v>141</v>
      </c>
      <c r="AV107" s="396">
        <f t="shared" si="199"/>
        <v>0</v>
      </c>
      <c r="AW107" s="367"/>
      <c r="AX107" s="368" t="s">
        <v>360</v>
      </c>
      <c r="AY107" s="369"/>
      <c r="AZ107" s="370">
        <f t="shared" si="200"/>
        <v>0</v>
      </c>
      <c r="BA107" s="392" t="s">
        <v>383</v>
      </c>
      <c r="BB107" s="544" t="s">
        <v>144</v>
      </c>
      <c r="BC107" s="364">
        <f t="shared" si="184"/>
        <v>0</v>
      </c>
      <c r="BD107" s="403">
        <v>0</v>
      </c>
      <c r="BE107" s="366" t="s">
        <v>141</v>
      </c>
      <c r="BF107" s="396">
        <f t="shared" si="201"/>
        <v>0</v>
      </c>
      <c r="BG107" s="367"/>
      <c r="BH107" s="368" t="s">
        <v>360</v>
      </c>
      <c r="BI107" s="369"/>
      <c r="BJ107" s="370">
        <f t="shared" si="202"/>
        <v>0</v>
      </c>
      <c r="BK107" s="392" t="s">
        <v>383</v>
      </c>
      <c r="BL107" s="544" t="s">
        <v>144</v>
      </c>
      <c r="BM107" s="364">
        <f t="shared" si="185"/>
        <v>0</v>
      </c>
      <c r="BN107" s="403">
        <v>0</v>
      </c>
      <c r="BO107" s="366" t="s">
        <v>141</v>
      </c>
      <c r="BP107" s="396">
        <f t="shared" si="203"/>
        <v>0</v>
      </c>
      <c r="BQ107" s="367"/>
      <c r="BR107" s="368" t="s">
        <v>142</v>
      </c>
      <c r="BS107" s="369"/>
      <c r="BT107" s="370">
        <f t="shared" si="204"/>
        <v>0</v>
      </c>
      <c r="BU107" s="392" t="s">
        <v>383</v>
      </c>
      <c r="BV107" s="544" t="s">
        <v>144</v>
      </c>
      <c r="BW107" s="364">
        <f t="shared" si="186"/>
        <v>0</v>
      </c>
      <c r="BX107" s="403">
        <v>0</v>
      </c>
      <c r="BY107" s="366" t="s">
        <v>141</v>
      </c>
      <c r="BZ107" s="396">
        <f t="shared" si="205"/>
        <v>0</v>
      </c>
      <c r="CA107" s="367"/>
      <c r="CB107" s="368" t="s">
        <v>142</v>
      </c>
      <c r="CC107" s="369"/>
      <c r="CD107" s="370">
        <f t="shared" si="206"/>
        <v>0</v>
      </c>
      <c r="CE107" s="392" t="s">
        <v>383</v>
      </c>
      <c r="CF107" s="544" t="s">
        <v>144</v>
      </c>
      <c r="CG107" s="364">
        <f t="shared" si="187"/>
        <v>0</v>
      </c>
      <c r="CH107" s="403">
        <v>0</v>
      </c>
      <c r="CI107" s="366" t="s">
        <v>141</v>
      </c>
      <c r="CJ107" s="396">
        <f t="shared" si="207"/>
        <v>0</v>
      </c>
      <c r="CK107" s="367"/>
      <c r="CL107" s="368" t="s">
        <v>142</v>
      </c>
      <c r="CM107" s="369"/>
      <c r="CN107" s="370">
        <f t="shared" si="208"/>
        <v>0</v>
      </c>
      <c r="CO107" s="392" t="s">
        <v>383</v>
      </c>
      <c r="CP107" s="559" t="s">
        <v>144</v>
      </c>
      <c r="CQ107" s="78">
        <f t="shared" si="188"/>
        <v>0</v>
      </c>
      <c r="CR107" s="402">
        <v>1</v>
      </c>
      <c r="CS107" s="80" t="s">
        <v>141</v>
      </c>
      <c r="CT107" s="85">
        <f t="shared" si="209"/>
        <v>0</v>
      </c>
      <c r="CU107" s="81">
        <v>0.375</v>
      </c>
      <c r="CV107" s="82" t="s">
        <v>142</v>
      </c>
      <c r="CW107" s="83">
        <v>0.6875</v>
      </c>
      <c r="CX107" s="84">
        <f t="shared" si="210"/>
        <v>0.3125</v>
      </c>
      <c r="CY107" s="392" t="s">
        <v>383</v>
      </c>
      <c r="CZ107" s="559" t="s">
        <v>144</v>
      </c>
      <c r="DA107" s="78">
        <f t="shared" si="189"/>
        <v>0</v>
      </c>
      <c r="DB107" s="402">
        <v>1</v>
      </c>
      <c r="DC107" s="80" t="s">
        <v>141</v>
      </c>
      <c r="DD107" s="85">
        <f t="shared" si="211"/>
        <v>0</v>
      </c>
      <c r="DE107" s="81">
        <v>0.375</v>
      </c>
      <c r="DF107" s="82" t="s">
        <v>142</v>
      </c>
      <c r="DG107" s="83">
        <v>0.6875</v>
      </c>
      <c r="DH107" s="84">
        <f t="shared" si="177"/>
        <v>0.3125</v>
      </c>
      <c r="DI107" s="392" t="s">
        <v>383</v>
      </c>
      <c r="DJ107" s="559" t="s">
        <v>144</v>
      </c>
      <c r="DK107" s="78">
        <f t="shared" si="190"/>
        <v>0</v>
      </c>
      <c r="DL107" s="402">
        <v>1</v>
      </c>
      <c r="DM107" s="80" t="s">
        <v>141</v>
      </c>
      <c r="DN107" s="85">
        <f t="shared" si="212"/>
        <v>0</v>
      </c>
      <c r="DO107" s="81">
        <v>0.375</v>
      </c>
      <c r="DP107" s="82" t="s">
        <v>142</v>
      </c>
      <c r="DQ107" s="83">
        <v>0.70833333333333337</v>
      </c>
      <c r="DR107" s="84">
        <f t="shared" si="213"/>
        <v>0.33333333333333337</v>
      </c>
    </row>
    <row r="108" spans="1:122" x14ac:dyDescent="0.2">
      <c r="A108" s="770"/>
      <c r="B108" s="771"/>
      <c r="C108" s="615"/>
      <c r="M108" s="404" t="s">
        <v>383</v>
      </c>
      <c r="N108" s="545" t="s">
        <v>145</v>
      </c>
      <c r="O108" s="407">
        <f>IF(N108="CD",$DV$4,IF(N108="D",$DV$5,IF(N108="AD",$DV$6,IF(N108="AS",$DV$7,""))))</f>
        <v>0</v>
      </c>
      <c r="P108" s="374">
        <v>0</v>
      </c>
      <c r="Q108" s="375" t="s">
        <v>141</v>
      </c>
      <c r="R108" s="373">
        <f t="shared" si="193"/>
        <v>0</v>
      </c>
      <c r="S108" s="376"/>
      <c r="T108" s="377" t="s">
        <v>142</v>
      </c>
      <c r="U108" s="378"/>
      <c r="V108" s="379">
        <f t="shared" si="194"/>
        <v>0</v>
      </c>
      <c r="W108" s="404" t="s">
        <v>383</v>
      </c>
      <c r="X108" s="545" t="s">
        <v>145</v>
      </c>
      <c r="Y108" s="373">
        <f t="shared" si="181"/>
        <v>0</v>
      </c>
      <c r="Z108" s="464">
        <v>0</v>
      </c>
      <c r="AA108" s="375" t="s">
        <v>141</v>
      </c>
      <c r="AB108" s="373">
        <f t="shared" si="195"/>
        <v>0</v>
      </c>
      <c r="AC108" s="376"/>
      <c r="AD108" s="377" t="s">
        <v>360</v>
      </c>
      <c r="AE108" s="378"/>
      <c r="AF108" s="379">
        <f t="shared" si="196"/>
        <v>0</v>
      </c>
      <c r="AG108" s="404" t="s">
        <v>383</v>
      </c>
      <c r="AH108" s="545" t="s">
        <v>145</v>
      </c>
      <c r="AI108" s="373">
        <f t="shared" si="182"/>
        <v>0</v>
      </c>
      <c r="AJ108" s="410">
        <v>0</v>
      </c>
      <c r="AK108" s="375" t="s">
        <v>141</v>
      </c>
      <c r="AL108" s="373">
        <f t="shared" si="197"/>
        <v>0</v>
      </c>
      <c r="AM108" s="376"/>
      <c r="AN108" s="377" t="s">
        <v>360</v>
      </c>
      <c r="AO108" s="378"/>
      <c r="AP108" s="379">
        <f t="shared" si="198"/>
        <v>0</v>
      </c>
      <c r="AQ108" s="404" t="s">
        <v>383</v>
      </c>
      <c r="AR108" s="545" t="s">
        <v>145</v>
      </c>
      <c r="AS108" s="373">
        <f t="shared" si="183"/>
        <v>0</v>
      </c>
      <c r="AT108" s="410">
        <v>0</v>
      </c>
      <c r="AU108" s="375" t="s">
        <v>141</v>
      </c>
      <c r="AV108" s="373">
        <f t="shared" si="199"/>
        <v>0</v>
      </c>
      <c r="AW108" s="376"/>
      <c r="AX108" s="377" t="s">
        <v>360</v>
      </c>
      <c r="AY108" s="378"/>
      <c r="AZ108" s="379">
        <f t="shared" si="200"/>
        <v>0</v>
      </c>
      <c r="BA108" s="404" t="s">
        <v>383</v>
      </c>
      <c r="BB108" s="545" t="s">
        <v>145</v>
      </c>
      <c r="BC108" s="373">
        <f t="shared" si="184"/>
        <v>0</v>
      </c>
      <c r="BD108" s="410">
        <v>0</v>
      </c>
      <c r="BE108" s="375" t="s">
        <v>141</v>
      </c>
      <c r="BF108" s="373">
        <f t="shared" si="201"/>
        <v>0</v>
      </c>
      <c r="BG108" s="376"/>
      <c r="BH108" s="377" t="s">
        <v>360</v>
      </c>
      <c r="BI108" s="378"/>
      <c r="BJ108" s="379">
        <f t="shared" si="202"/>
        <v>0</v>
      </c>
      <c r="BK108" s="404" t="s">
        <v>383</v>
      </c>
      <c r="BL108" s="545" t="s">
        <v>145</v>
      </c>
      <c r="BM108" s="373">
        <f t="shared" si="185"/>
        <v>0</v>
      </c>
      <c r="BN108" s="410">
        <v>0</v>
      </c>
      <c r="BO108" s="375" t="s">
        <v>141</v>
      </c>
      <c r="BP108" s="373">
        <f t="shared" si="203"/>
        <v>0</v>
      </c>
      <c r="BQ108" s="376"/>
      <c r="BR108" s="377" t="s">
        <v>142</v>
      </c>
      <c r="BS108" s="378"/>
      <c r="BT108" s="379">
        <f t="shared" si="204"/>
        <v>0</v>
      </c>
      <c r="BU108" s="404" t="s">
        <v>383</v>
      </c>
      <c r="BV108" s="545" t="s">
        <v>145</v>
      </c>
      <c r="BW108" s="373">
        <f t="shared" si="186"/>
        <v>0</v>
      </c>
      <c r="BX108" s="410">
        <v>0</v>
      </c>
      <c r="BY108" s="375" t="s">
        <v>141</v>
      </c>
      <c r="BZ108" s="373">
        <f t="shared" si="205"/>
        <v>0</v>
      </c>
      <c r="CA108" s="376"/>
      <c r="CB108" s="377" t="s">
        <v>142</v>
      </c>
      <c r="CC108" s="378"/>
      <c r="CD108" s="379">
        <f t="shared" si="206"/>
        <v>0</v>
      </c>
      <c r="CE108" s="404" t="s">
        <v>383</v>
      </c>
      <c r="CF108" s="545" t="s">
        <v>145</v>
      </c>
      <c r="CG108" s="373">
        <f t="shared" si="187"/>
        <v>0</v>
      </c>
      <c r="CH108" s="410">
        <v>0</v>
      </c>
      <c r="CI108" s="375" t="s">
        <v>141</v>
      </c>
      <c r="CJ108" s="373">
        <f t="shared" si="207"/>
        <v>0</v>
      </c>
      <c r="CK108" s="376"/>
      <c r="CL108" s="377" t="s">
        <v>142</v>
      </c>
      <c r="CM108" s="378"/>
      <c r="CN108" s="379">
        <f t="shared" si="208"/>
        <v>0</v>
      </c>
      <c r="CO108" s="404" t="s">
        <v>383</v>
      </c>
      <c r="CP108" s="562" t="s">
        <v>145</v>
      </c>
      <c r="CQ108" s="98">
        <f t="shared" si="188"/>
        <v>0</v>
      </c>
      <c r="CR108" s="409">
        <v>2</v>
      </c>
      <c r="CS108" s="99" t="s">
        <v>141</v>
      </c>
      <c r="CT108" s="98">
        <f t="shared" si="209"/>
        <v>0</v>
      </c>
      <c r="CU108" s="100">
        <v>0.375</v>
      </c>
      <c r="CV108" s="101" t="s">
        <v>142</v>
      </c>
      <c r="CW108" s="102">
        <v>0.6875</v>
      </c>
      <c r="CX108" s="103">
        <f t="shared" si="210"/>
        <v>0.3125</v>
      </c>
      <c r="CY108" s="404" t="s">
        <v>383</v>
      </c>
      <c r="CZ108" s="562" t="s">
        <v>145</v>
      </c>
      <c r="DA108" s="98">
        <f t="shared" si="189"/>
        <v>0</v>
      </c>
      <c r="DB108" s="409">
        <v>2</v>
      </c>
      <c r="DC108" s="99" t="s">
        <v>141</v>
      </c>
      <c r="DD108" s="98">
        <f t="shared" si="211"/>
        <v>0</v>
      </c>
      <c r="DE108" s="100">
        <v>0.375</v>
      </c>
      <c r="DF108" s="101" t="s">
        <v>142</v>
      </c>
      <c r="DG108" s="102">
        <v>0.6875</v>
      </c>
      <c r="DH108" s="103">
        <f t="shared" si="177"/>
        <v>0.3125</v>
      </c>
      <c r="DI108" s="404" t="s">
        <v>383</v>
      </c>
      <c r="DJ108" s="562" t="s">
        <v>145</v>
      </c>
      <c r="DK108" s="98">
        <f t="shared" si="190"/>
        <v>0</v>
      </c>
      <c r="DL108" s="409">
        <v>2</v>
      </c>
      <c r="DM108" s="99" t="s">
        <v>141</v>
      </c>
      <c r="DN108" s="98">
        <f t="shared" si="212"/>
        <v>0</v>
      </c>
      <c r="DO108" s="100">
        <v>0.375</v>
      </c>
      <c r="DP108" s="101" t="s">
        <v>142</v>
      </c>
      <c r="DQ108" s="102">
        <v>0.70833333333333337</v>
      </c>
      <c r="DR108" s="103">
        <f t="shared" si="213"/>
        <v>0.33333333333333337</v>
      </c>
    </row>
    <row r="109" spans="1:122" x14ac:dyDescent="0.2">
      <c r="A109" s="569"/>
      <c r="B109" s="568" t="s">
        <v>148</v>
      </c>
      <c r="C109" s="613"/>
      <c r="M109" s="380" t="s">
        <v>366</v>
      </c>
      <c r="N109" s="543" t="s">
        <v>466</v>
      </c>
      <c r="O109" s="381">
        <f t="shared" si="180"/>
        <v>0</v>
      </c>
      <c r="P109" s="382">
        <v>0</v>
      </c>
      <c r="Q109" s="383" t="s">
        <v>141</v>
      </c>
      <c r="R109" s="384">
        <f t="shared" si="193"/>
        <v>0</v>
      </c>
      <c r="S109" s="385"/>
      <c r="T109" s="386" t="s">
        <v>142</v>
      </c>
      <c r="U109" s="387"/>
      <c r="V109" s="388">
        <f t="shared" si="194"/>
        <v>0</v>
      </c>
      <c r="W109" s="380" t="s">
        <v>366</v>
      </c>
      <c r="X109" s="543" t="s">
        <v>466</v>
      </c>
      <c r="Y109" s="357">
        <f t="shared" si="181"/>
        <v>0</v>
      </c>
      <c r="Z109" s="462">
        <v>0</v>
      </c>
      <c r="AA109" s="359" t="s">
        <v>141</v>
      </c>
      <c r="AB109" s="384">
        <f t="shared" si="195"/>
        <v>0</v>
      </c>
      <c r="AC109" s="360"/>
      <c r="AD109" s="361" t="s">
        <v>142</v>
      </c>
      <c r="AE109" s="362"/>
      <c r="AF109" s="363">
        <f>SUM(AE109-AC109)</f>
        <v>0</v>
      </c>
      <c r="AG109" s="380" t="s">
        <v>366</v>
      </c>
      <c r="AH109" s="543" t="s">
        <v>466</v>
      </c>
      <c r="AI109" s="357">
        <f t="shared" si="182"/>
        <v>0</v>
      </c>
      <c r="AJ109" s="391">
        <v>0</v>
      </c>
      <c r="AK109" s="359" t="s">
        <v>141</v>
      </c>
      <c r="AL109" s="384">
        <f t="shared" si="197"/>
        <v>0</v>
      </c>
      <c r="AM109" s="360"/>
      <c r="AN109" s="361" t="s">
        <v>142</v>
      </c>
      <c r="AO109" s="362"/>
      <c r="AP109" s="363">
        <f t="shared" si="198"/>
        <v>0</v>
      </c>
      <c r="AQ109" s="380" t="s">
        <v>366</v>
      </c>
      <c r="AR109" s="543" t="s">
        <v>466</v>
      </c>
      <c r="AS109" s="357">
        <f t="shared" si="183"/>
        <v>0</v>
      </c>
      <c r="AT109" s="391">
        <v>0</v>
      </c>
      <c r="AU109" s="359" t="s">
        <v>141</v>
      </c>
      <c r="AV109" s="384">
        <f t="shared" si="199"/>
        <v>0</v>
      </c>
      <c r="AW109" s="360"/>
      <c r="AX109" s="361" t="s">
        <v>142</v>
      </c>
      <c r="AY109" s="362"/>
      <c r="AZ109" s="363">
        <f t="shared" si="200"/>
        <v>0</v>
      </c>
      <c r="BA109" s="380" t="s">
        <v>366</v>
      </c>
      <c r="BB109" s="543" t="s">
        <v>466</v>
      </c>
      <c r="BC109" s="357">
        <f t="shared" si="184"/>
        <v>0</v>
      </c>
      <c r="BD109" s="391">
        <v>0</v>
      </c>
      <c r="BE109" s="359" t="s">
        <v>141</v>
      </c>
      <c r="BF109" s="384">
        <f t="shared" si="201"/>
        <v>0</v>
      </c>
      <c r="BG109" s="360"/>
      <c r="BH109" s="361" t="s">
        <v>142</v>
      </c>
      <c r="BI109" s="362"/>
      <c r="BJ109" s="363">
        <f t="shared" si="202"/>
        <v>0</v>
      </c>
      <c r="BK109" s="380" t="s">
        <v>366</v>
      </c>
      <c r="BL109" s="543" t="s">
        <v>466</v>
      </c>
      <c r="BM109" s="357">
        <f t="shared" si="185"/>
        <v>0</v>
      </c>
      <c r="BN109" s="391">
        <v>0</v>
      </c>
      <c r="BO109" s="359" t="s">
        <v>141</v>
      </c>
      <c r="BP109" s="384">
        <f t="shared" si="203"/>
        <v>0</v>
      </c>
      <c r="BQ109" s="360"/>
      <c r="BR109" s="361" t="s">
        <v>142</v>
      </c>
      <c r="BS109" s="362"/>
      <c r="BT109" s="363">
        <f t="shared" si="204"/>
        <v>0</v>
      </c>
      <c r="BU109" s="380" t="s">
        <v>366</v>
      </c>
      <c r="BV109" s="543" t="s">
        <v>466</v>
      </c>
      <c r="BW109" s="357">
        <f t="shared" si="186"/>
        <v>0</v>
      </c>
      <c r="BX109" s="391">
        <v>0</v>
      </c>
      <c r="BY109" s="359" t="s">
        <v>141</v>
      </c>
      <c r="BZ109" s="384">
        <f t="shared" si="205"/>
        <v>0</v>
      </c>
      <c r="CA109" s="360"/>
      <c r="CB109" s="361" t="s">
        <v>142</v>
      </c>
      <c r="CC109" s="362"/>
      <c r="CD109" s="363">
        <f t="shared" si="206"/>
        <v>0</v>
      </c>
      <c r="CE109" s="380" t="s">
        <v>366</v>
      </c>
      <c r="CF109" s="543" t="s">
        <v>466</v>
      </c>
      <c r="CG109" s="357">
        <f t="shared" si="187"/>
        <v>0</v>
      </c>
      <c r="CH109" s="391">
        <v>0</v>
      </c>
      <c r="CI109" s="359" t="s">
        <v>141</v>
      </c>
      <c r="CJ109" s="384">
        <f t="shared" si="207"/>
        <v>0</v>
      </c>
      <c r="CK109" s="360"/>
      <c r="CL109" s="361" t="s">
        <v>142</v>
      </c>
      <c r="CM109" s="362"/>
      <c r="CN109" s="363">
        <f t="shared" si="208"/>
        <v>0</v>
      </c>
      <c r="CO109" s="380" t="s">
        <v>366</v>
      </c>
      <c r="CP109" s="543" t="s">
        <v>466</v>
      </c>
      <c r="CQ109" s="357">
        <f t="shared" si="188"/>
        <v>0</v>
      </c>
      <c r="CR109" s="391">
        <v>0</v>
      </c>
      <c r="CS109" s="359" t="s">
        <v>141</v>
      </c>
      <c r="CT109" s="384">
        <f t="shared" si="209"/>
        <v>0</v>
      </c>
      <c r="CU109" s="360"/>
      <c r="CV109" s="361" t="s">
        <v>142</v>
      </c>
      <c r="CW109" s="362"/>
      <c r="CX109" s="363">
        <f t="shared" si="210"/>
        <v>0</v>
      </c>
      <c r="CY109" s="380" t="s">
        <v>366</v>
      </c>
      <c r="CZ109" s="543" t="s">
        <v>466</v>
      </c>
      <c r="DA109" s="357">
        <f t="shared" si="189"/>
        <v>0</v>
      </c>
      <c r="DB109" s="391">
        <v>0</v>
      </c>
      <c r="DC109" s="359" t="s">
        <v>141</v>
      </c>
      <c r="DD109" s="384">
        <f t="shared" si="211"/>
        <v>0</v>
      </c>
      <c r="DE109" s="360"/>
      <c r="DF109" s="361" t="s">
        <v>142</v>
      </c>
      <c r="DG109" s="362"/>
      <c r="DH109" s="363">
        <f t="shared" si="177"/>
        <v>0</v>
      </c>
      <c r="DI109" s="380" t="s">
        <v>366</v>
      </c>
      <c r="DJ109" s="543" t="s">
        <v>466</v>
      </c>
      <c r="DK109" s="357">
        <f t="shared" si="190"/>
        <v>0</v>
      </c>
      <c r="DL109" s="391">
        <v>0</v>
      </c>
      <c r="DM109" s="359" t="s">
        <v>141</v>
      </c>
      <c r="DN109" s="384">
        <f t="shared" si="212"/>
        <v>0</v>
      </c>
      <c r="DO109" s="360"/>
      <c r="DP109" s="361" t="s">
        <v>142</v>
      </c>
      <c r="DQ109" s="362"/>
      <c r="DR109" s="363">
        <f t="shared" si="213"/>
        <v>0</v>
      </c>
    </row>
    <row r="110" spans="1:122" x14ac:dyDescent="0.2">
      <c r="A110" s="570"/>
      <c r="B110" s="730" t="s">
        <v>318</v>
      </c>
      <c r="C110" s="614"/>
      <c r="M110" s="392" t="s">
        <v>366</v>
      </c>
      <c r="N110" s="544" t="s">
        <v>144</v>
      </c>
      <c r="O110" s="393">
        <f t="shared" si="180"/>
        <v>0</v>
      </c>
      <c r="P110" s="394">
        <v>0</v>
      </c>
      <c r="Q110" s="395" t="s">
        <v>141</v>
      </c>
      <c r="R110" s="396">
        <f t="shared" si="193"/>
        <v>0</v>
      </c>
      <c r="S110" s="397"/>
      <c r="T110" s="398" t="s">
        <v>142</v>
      </c>
      <c r="U110" s="399"/>
      <c r="V110" s="400">
        <f t="shared" si="194"/>
        <v>0</v>
      </c>
      <c r="W110" s="392" t="s">
        <v>366</v>
      </c>
      <c r="X110" s="544" t="s">
        <v>144</v>
      </c>
      <c r="Y110" s="364">
        <f t="shared" si="181"/>
        <v>0</v>
      </c>
      <c r="Z110" s="463">
        <v>0</v>
      </c>
      <c r="AA110" s="366" t="s">
        <v>141</v>
      </c>
      <c r="AB110" s="396">
        <f t="shared" si="195"/>
        <v>0</v>
      </c>
      <c r="AC110" s="367"/>
      <c r="AD110" s="368" t="s">
        <v>360</v>
      </c>
      <c r="AE110" s="369"/>
      <c r="AF110" s="370">
        <f t="shared" ref="AF110:AF115" si="214">SUM(AE110-AC110)</f>
        <v>0</v>
      </c>
      <c r="AG110" s="392" t="s">
        <v>366</v>
      </c>
      <c r="AH110" s="544" t="s">
        <v>144</v>
      </c>
      <c r="AI110" s="364">
        <f t="shared" si="182"/>
        <v>0</v>
      </c>
      <c r="AJ110" s="403">
        <v>0</v>
      </c>
      <c r="AK110" s="366" t="s">
        <v>141</v>
      </c>
      <c r="AL110" s="396">
        <f t="shared" si="197"/>
        <v>0</v>
      </c>
      <c r="AM110" s="367"/>
      <c r="AN110" s="368" t="s">
        <v>360</v>
      </c>
      <c r="AO110" s="369"/>
      <c r="AP110" s="370">
        <f t="shared" si="198"/>
        <v>0</v>
      </c>
      <c r="AQ110" s="392" t="s">
        <v>366</v>
      </c>
      <c r="AR110" s="544" t="s">
        <v>144</v>
      </c>
      <c r="AS110" s="364">
        <f t="shared" si="183"/>
        <v>0</v>
      </c>
      <c r="AT110" s="403">
        <v>0</v>
      </c>
      <c r="AU110" s="366" t="s">
        <v>141</v>
      </c>
      <c r="AV110" s="396">
        <f t="shared" si="199"/>
        <v>0</v>
      </c>
      <c r="AW110" s="367"/>
      <c r="AX110" s="368" t="s">
        <v>360</v>
      </c>
      <c r="AY110" s="369"/>
      <c r="AZ110" s="370">
        <f t="shared" si="200"/>
        <v>0</v>
      </c>
      <c r="BA110" s="392" t="s">
        <v>366</v>
      </c>
      <c r="BB110" s="544" t="s">
        <v>144</v>
      </c>
      <c r="BC110" s="364">
        <f t="shared" si="184"/>
        <v>0</v>
      </c>
      <c r="BD110" s="403">
        <v>0</v>
      </c>
      <c r="BE110" s="366" t="s">
        <v>141</v>
      </c>
      <c r="BF110" s="396">
        <f t="shared" si="201"/>
        <v>0</v>
      </c>
      <c r="BG110" s="367"/>
      <c r="BH110" s="368" t="s">
        <v>360</v>
      </c>
      <c r="BI110" s="369"/>
      <c r="BJ110" s="370">
        <f t="shared" si="202"/>
        <v>0</v>
      </c>
      <c r="BK110" s="392" t="s">
        <v>366</v>
      </c>
      <c r="BL110" s="544" t="s">
        <v>144</v>
      </c>
      <c r="BM110" s="364">
        <f t="shared" si="185"/>
        <v>0</v>
      </c>
      <c r="BN110" s="403">
        <v>0</v>
      </c>
      <c r="BO110" s="366" t="s">
        <v>141</v>
      </c>
      <c r="BP110" s="396">
        <f t="shared" si="203"/>
        <v>0</v>
      </c>
      <c r="BQ110" s="367"/>
      <c r="BR110" s="368" t="s">
        <v>142</v>
      </c>
      <c r="BS110" s="369"/>
      <c r="BT110" s="370">
        <f t="shared" si="204"/>
        <v>0</v>
      </c>
      <c r="BU110" s="392" t="s">
        <v>366</v>
      </c>
      <c r="BV110" s="559" t="s">
        <v>144</v>
      </c>
      <c r="BW110" s="78">
        <f t="shared" si="186"/>
        <v>0</v>
      </c>
      <c r="BX110" s="402">
        <v>1</v>
      </c>
      <c r="BY110" s="80" t="s">
        <v>141</v>
      </c>
      <c r="BZ110" s="85">
        <f t="shared" si="205"/>
        <v>0</v>
      </c>
      <c r="CA110" s="87">
        <v>0.27083333333333331</v>
      </c>
      <c r="CB110" s="88" t="s">
        <v>142</v>
      </c>
      <c r="CC110" s="89">
        <v>0.77083333333333337</v>
      </c>
      <c r="CD110" s="84">
        <f t="shared" si="206"/>
        <v>0.5</v>
      </c>
      <c r="CE110" s="392" t="s">
        <v>366</v>
      </c>
      <c r="CF110" s="559" t="s">
        <v>144</v>
      </c>
      <c r="CG110" s="78">
        <f t="shared" si="187"/>
        <v>0</v>
      </c>
      <c r="CH110" s="402">
        <v>1</v>
      </c>
      <c r="CI110" s="80" t="s">
        <v>141</v>
      </c>
      <c r="CJ110" s="85">
        <f t="shared" si="207"/>
        <v>0</v>
      </c>
      <c r="CK110" s="87">
        <v>0.27083333333333331</v>
      </c>
      <c r="CL110" s="88" t="s">
        <v>142</v>
      </c>
      <c r="CM110" s="89">
        <v>0.77083333333333337</v>
      </c>
      <c r="CN110" s="84">
        <f t="shared" si="208"/>
        <v>0.5</v>
      </c>
      <c r="CO110" s="392" t="s">
        <v>366</v>
      </c>
      <c r="CP110" s="559" t="s">
        <v>144</v>
      </c>
      <c r="CQ110" s="78">
        <f t="shared" si="188"/>
        <v>0</v>
      </c>
      <c r="CR110" s="402">
        <v>1</v>
      </c>
      <c r="CS110" s="80" t="s">
        <v>141</v>
      </c>
      <c r="CT110" s="85">
        <f t="shared" si="209"/>
        <v>0</v>
      </c>
      <c r="CU110" s="81">
        <v>0.375</v>
      </c>
      <c r="CV110" s="82" t="s">
        <v>142</v>
      </c>
      <c r="CW110" s="83">
        <v>0.72916666666666663</v>
      </c>
      <c r="CX110" s="84">
        <f t="shared" si="210"/>
        <v>0.35416666666666663</v>
      </c>
      <c r="CY110" s="392" t="s">
        <v>366</v>
      </c>
      <c r="CZ110" s="559" t="s">
        <v>144</v>
      </c>
      <c r="DA110" s="78">
        <f t="shared" si="189"/>
        <v>0</v>
      </c>
      <c r="DB110" s="402">
        <v>1</v>
      </c>
      <c r="DC110" s="80" t="s">
        <v>141</v>
      </c>
      <c r="DD110" s="85">
        <f t="shared" si="211"/>
        <v>0</v>
      </c>
      <c r="DE110" s="81">
        <v>0.375</v>
      </c>
      <c r="DF110" s="82" t="s">
        <v>142</v>
      </c>
      <c r="DG110" s="83">
        <v>0.72916666666666663</v>
      </c>
      <c r="DH110" s="84">
        <f t="shared" si="177"/>
        <v>0.35416666666666663</v>
      </c>
      <c r="DI110" s="392" t="s">
        <v>366</v>
      </c>
      <c r="DJ110" s="559" t="s">
        <v>144</v>
      </c>
      <c r="DK110" s="78">
        <f t="shared" si="190"/>
        <v>0</v>
      </c>
      <c r="DL110" s="402">
        <v>1</v>
      </c>
      <c r="DM110" s="80" t="s">
        <v>141</v>
      </c>
      <c r="DN110" s="85">
        <f t="shared" si="212"/>
        <v>0</v>
      </c>
      <c r="DO110" s="81">
        <v>0.375</v>
      </c>
      <c r="DP110" s="82" t="s">
        <v>142</v>
      </c>
      <c r="DQ110" s="83">
        <v>0.75</v>
      </c>
      <c r="DR110" s="84">
        <f t="shared" si="213"/>
        <v>0.375</v>
      </c>
    </row>
    <row r="111" spans="1:122" x14ac:dyDescent="0.2">
      <c r="A111" s="571"/>
      <c r="B111" s="731"/>
      <c r="C111" s="615"/>
      <c r="M111" s="404" t="s">
        <v>366</v>
      </c>
      <c r="N111" s="545" t="s">
        <v>145</v>
      </c>
      <c r="O111" s="407">
        <f t="shared" si="180"/>
        <v>0</v>
      </c>
      <c r="P111" s="374">
        <v>0</v>
      </c>
      <c r="Q111" s="375" t="s">
        <v>141</v>
      </c>
      <c r="R111" s="373">
        <f t="shared" si="193"/>
        <v>0</v>
      </c>
      <c r="S111" s="376"/>
      <c r="T111" s="377" t="s">
        <v>142</v>
      </c>
      <c r="U111" s="378"/>
      <c r="V111" s="379">
        <f t="shared" si="194"/>
        <v>0</v>
      </c>
      <c r="W111" s="404" t="s">
        <v>366</v>
      </c>
      <c r="X111" s="545" t="s">
        <v>145</v>
      </c>
      <c r="Y111" s="373">
        <f t="shared" si="181"/>
        <v>0</v>
      </c>
      <c r="Z111" s="464">
        <v>0</v>
      </c>
      <c r="AA111" s="375" t="s">
        <v>141</v>
      </c>
      <c r="AB111" s="373">
        <f t="shared" si="195"/>
        <v>0</v>
      </c>
      <c r="AC111" s="376"/>
      <c r="AD111" s="377" t="s">
        <v>360</v>
      </c>
      <c r="AE111" s="378"/>
      <c r="AF111" s="379">
        <f t="shared" si="214"/>
        <v>0</v>
      </c>
      <c r="AG111" s="404" t="s">
        <v>366</v>
      </c>
      <c r="AH111" s="545" t="s">
        <v>145</v>
      </c>
      <c r="AI111" s="373">
        <f t="shared" si="182"/>
        <v>0</v>
      </c>
      <c r="AJ111" s="410">
        <v>0</v>
      </c>
      <c r="AK111" s="375" t="s">
        <v>141</v>
      </c>
      <c r="AL111" s="373">
        <f t="shared" si="197"/>
        <v>0</v>
      </c>
      <c r="AM111" s="376"/>
      <c r="AN111" s="377" t="s">
        <v>360</v>
      </c>
      <c r="AO111" s="378"/>
      <c r="AP111" s="379">
        <f t="shared" si="198"/>
        <v>0</v>
      </c>
      <c r="AQ111" s="404" t="s">
        <v>366</v>
      </c>
      <c r="AR111" s="545" t="s">
        <v>145</v>
      </c>
      <c r="AS111" s="373">
        <f t="shared" si="183"/>
        <v>0</v>
      </c>
      <c r="AT111" s="410">
        <v>0</v>
      </c>
      <c r="AU111" s="375" t="s">
        <v>141</v>
      </c>
      <c r="AV111" s="373">
        <f t="shared" si="199"/>
        <v>0</v>
      </c>
      <c r="AW111" s="376"/>
      <c r="AX111" s="377" t="s">
        <v>360</v>
      </c>
      <c r="AY111" s="378"/>
      <c r="AZ111" s="379">
        <f t="shared" si="200"/>
        <v>0</v>
      </c>
      <c r="BA111" s="404" t="s">
        <v>366</v>
      </c>
      <c r="BB111" s="545" t="s">
        <v>145</v>
      </c>
      <c r="BC111" s="373">
        <f t="shared" si="184"/>
        <v>0</v>
      </c>
      <c r="BD111" s="410">
        <v>0</v>
      </c>
      <c r="BE111" s="375" t="s">
        <v>141</v>
      </c>
      <c r="BF111" s="373">
        <f t="shared" si="201"/>
        <v>0</v>
      </c>
      <c r="BG111" s="376"/>
      <c r="BH111" s="377" t="s">
        <v>360</v>
      </c>
      <c r="BI111" s="378"/>
      <c r="BJ111" s="379">
        <f t="shared" si="202"/>
        <v>0</v>
      </c>
      <c r="BK111" s="404" t="s">
        <v>366</v>
      </c>
      <c r="BL111" s="545" t="s">
        <v>145</v>
      </c>
      <c r="BM111" s="373">
        <f t="shared" si="185"/>
        <v>0</v>
      </c>
      <c r="BN111" s="410">
        <v>0</v>
      </c>
      <c r="BO111" s="375" t="s">
        <v>141</v>
      </c>
      <c r="BP111" s="373">
        <f t="shared" si="203"/>
        <v>0</v>
      </c>
      <c r="BQ111" s="376"/>
      <c r="BR111" s="377" t="s">
        <v>142</v>
      </c>
      <c r="BS111" s="378"/>
      <c r="BT111" s="379">
        <f t="shared" si="204"/>
        <v>0</v>
      </c>
      <c r="BU111" s="404" t="s">
        <v>366</v>
      </c>
      <c r="BV111" s="562" t="s">
        <v>145</v>
      </c>
      <c r="BW111" s="98">
        <f t="shared" si="186"/>
        <v>0</v>
      </c>
      <c r="BX111" s="409">
        <v>1</v>
      </c>
      <c r="BY111" s="99" t="s">
        <v>141</v>
      </c>
      <c r="BZ111" s="98">
        <f t="shared" si="205"/>
        <v>0</v>
      </c>
      <c r="CA111" s="100">
        <v>0.27083333333333331</v>
      </c>
      <c r="CB111" s="101" t="s">
        <v>142</v>
      </c>
      <c r="CC111" s="102">
        <v>0.77083333333333337</v>
      </c>
      <c r="CD111" s="103">
        <f t="shared" si="206"/>
        <v>0.5</v>
      </c>
      <c r="CE111" s="404" t="s">
        <v>366</v>
      </c>
      <c r="CF111" s="562" t="s">
        <v>145</v>
      </c>
      <c r="CG111" s="98">
        <f t="shared" si="187"/>
        <v>0</v>
      </c>
      <c r="CH111" s="409">
        <v>1</v>
      </c>
      <c r="CI111" s="99" t="s">
        <v>141</v>
      </c>
      <c r="CJ111" s="98"/>
      <c r="CK111" s="100">
        <v>0.27083333333333331</v>
      </c>
      <c r="CL111" s="101" t="s">
        <v>142</v>
      </c>
      <c r="CM111" s="102">
        <v>0.77083333333333337</v>
      </c>
      <c r="CN111" s="103">
        <f t="shared" si="208"/>
        <v>0.5</v>
      </c>
      <c r="CO111" s="404" t="s">
        <v>366</v>
      </c>
      <c r="CP111" s="562" t="s">
        <v>145</v>
      </c>
      <c r="CQ111" s="98">
        <f t="shared" si="188"/>
        <v>0</v>
      </c>
      <c r="CR111" s="409">
        <v>1</v>
      </c>
      <c r="CS111" s="99" t="s">
        <v>141</v>
      </c>
      <c r="CT111" s="98">
        <f t="shared" si="209"/>
        <v>0</v>
      </c>
      <c r="CU111" s="100">
        <v>0.375</v>
      </c>
      <c r="CV111" s="101" t="s">
        <v>142</v>
      </c>
      <c r="CW111" s="102">
        <v>0.72916666666666663</v>
      </c>
      <c r="CX111" s="103">
        <f t="shared" si="210"/>
        <v>0.35416666666666663</v>
      </c>
      <c r="CY111" s="404" t="s">
        <v>366</v>
      </c>
      <c r="CZ111" s="562" t="s">
        <v>145</v>
      </c>
      <c r="DA111" s="98">
        <f t="shared" si="189"/>
        <v>0</v>
      </c>
      <c r="DB111" s="409">
        <v>1</v>
      </c>
      <c r="DC111" s="99" t="s">
        <v>141</v>
      </c>
      <c r="DD111" s="98">
        <f t="shared" si="211"/>
        <v>0</v>
      </c>
      <c r="DE111" s="100">
        <v>0.375</v>
      </c>
      <c r="DF111" s="101" t="s">
        <v>142</v>
      </c>
      <c r="DG111" s="102">
        <v>0.72916666666666663</v>
      </c>
      <c r="DH111" s="103">
        <f t="shared" si="177"/>
        <v>0.35416666666666663</v>
      </c>
      <c r="DI111" s="404" t="s">
        <v>366</v>
      </c>
      <c r="DJ111" s="562" t="s">
        <v>145</v>
      </c>
      <c r="DK111" s="98">
        <f t="shared" si="190"/>
        <v>0</v>
      </c>
      <c r="DL111" s="409">
        <v>1</v>
      </c>
      <c r="DM111" s="99" t="s">
        <v>141</v>
      </c>
      <c r="DN111" s="98">
        <f t="shared" si="212"/>
        <v>0</v>
      </c>
      <c r="DO111" s="100">
        <v>0.375</v>
      </c>
      <c r="DP111" s="101" t="s">
        <v>142</v>
      </c>
      <c r="DQ111" s="102">
        <v>0.75</v>
      </c>
      <c r="DR111" s="103">
        <f t="shared" si="213"/>
        <v>0.375</v>
      </c>
    </row>
    <row r="112" spans="1:122" x14ac:dyDescent="0.2">
      <c r="A112" s="570"/>
      <c r="B112" s="601" t="s">
        <v>149</v>
      </c>
      <c r="C112" s="629"/>
      <c r="M112" s="380" t="s">
        <v>367</v>
      </c>
      <c r="N112" s="543" t="s">
        <v>466</v>
      </c>
      <c r="O112" s="381">
        <f t="shared" si="180"/>
        <v>0</v>
      </c>
      <c r="P112" s="382">
        <v>0</v>
      </c>
      <c r="Q112" s="383" t="s">
        <v>141</v>
      </c>
      <c r="R112" s="384">
        <f t="shared" si="193"/>
        <v>0</v>
      </c>
      <c r="S112" s="385"/>
      <c r="T112" s="386" t="s">
        <v>142</v>
      </c>
      <c r="U112" s="387"/>
      <c r="V112" s="388">
        <f t="shared" si="194"/>
        <v>0</v>
      </c>
      <c r="W112" s="380" t="s">
        <v>367</v>
      </c>
      <c r="X112" s="543" t="s">
        <v>466</v>
      </c>
      <c r="Y112" s="357">
        <f t="shared" si="181"/>
        <v>0</v>
      </c>
      <c r="Z112" s="462">
        <v>0</v>
      </c>
      <c r="AA112" s="359" t="s">
        <v>141</v>
      </c>
      <c r="AB112" s="384">
        <f t="shared" si="195"/>
        <v>0</v>
      </c>
      <c r="AC112" s="360"/>
      <c r="AD112" s="361" t="s">
        <v>142</v>
      </c>
      <c r="AE112" s="362"/>
      <c r="AF112" s="363">
        <f t="shared" si="214"/>
        <v>0</v>
      </c>
      <c r="AG112" s="380" t="s">
        <v>367</v>
      </c>
      <c r="AH112" s="543" t="s">
        <v>466</v>
      </c>
      <c r="AI112" s="357">
        <f t="shared" si="182"/>
        <v>0</v>
      </c>
      <c r="AJ112" s="391">
        <v>0</v>
      </c>
      <c r="AK112" s="359" t="s">
        <v>141</v>
      </c>
      <c r="AL112" s="384">
        <f t="shared" si="197"/>
        <v>0</v>
      </c>
      <c r="AM112" s="360"/>
      <c r="AN112" s="361" t="s">
        <v>142</v>
      </c>
      <c r="AO112" s="362"/>
      <c r="AP112" s="363">
        <f t="shared" si="198"/>
        <v>0</v>
      </c>
      <c r="AQ112" s="380" t="s">
        <v>367</v>
      </c>
      <c r="AR112" s="543" t="s">
        <v>466</v>
      </c>
      <c r="AS112" s="357">
        <f t="shared" si="183"/>
        <v>0</v>
      </c>
      <c r="AT112" s="391">
        <v>0</v>
      </c>
      <c r="AU112" s="359" t="s">
        <v>141</v>
      </c>
      <c r="AV112" s="384">
        <f t="shared" si="199"/>
        <v>0</v>
      </c>
      <c r="AW112" s="360"/>
      <c r="AX112" s="361" t="s">
        <v>142</v>
      </c>
      <c r="AY112" s="362"/>
      <c r="AZ112" s="363">
        <f t="shared" si="200"/>
        <v>0</v>
      </c>
      <c r="BA112" s="380" t="s">
        <v>367</v>
      </c>
      <c r="BB112" s="543" t="s">
        <v>466</v>
      </c>
      <c r="BC112" s="357">
        <f t="shared" si="184"/>
        <v>0</v>
      </c>
      <c r="BD112" s="391">
        <v>0</v>
      </c>
      <c r="BE112" s="359" t="s">
        <v>141</v>
      </c>
      <c r="BF112" s="384">
        <f t="shared" si="201"/>
        <v>0</v>
      </c>
      <c r="BG112" s="360"/>
      <c r="BH112" s="361" t="s">
        <v>142</v>
      </c>
      <c r="BI112" s="362"/>
      <c r="BJ112" s="363">
        <f t="shared" si="202"/>
        <v>0</v>
      </c>
      <c r="BK112" s="380" t="s">
        <v>367</v>
      </c>
      <c r="BL112" s="543" t="s">
        <v>466</v>
      </c>
      <c r="BM112" s="357">
        <f t="shared" si="185"/>
        <v>0</v>
      </c>
      <c r="BN112" s="391">
        <v>0</v>
      </c>
      <c r="BO112" s="359" t="s">
        <v>141</v>
      </c>
      <c r="BP112" s="384">
        <f t="shared" si="203"/>
        <v>0</v>
      </c>
      <c r="BQ112" s="360"/>
      <c r="BR112" s="361" t="s">
        <v>142</v>
      </c>
      <c r="BS112" s="362"/>
      <c r="BT112" s="363">
        <f t="shared" si="204"/>
        <v>0</v>
      </c>
      <c r="BU112" s="380" t="s">
        <v>367</v>
      </c>
      <c r="BV112" s="543" t="s">
        <v>466</v>
      </c>
      <c r="BW112" s="357">
        <f t="shared" si="186"/>
        <v>0</v>
      </c>
      <c r="BX112" s="391">
        <v>0</v>
      </c>
      <c r="BY112" s="359" t="s">
        <v>141</v>
      </c>
      <c r="BZ112" s="384">
        <f t="shared" si="205"/>
        <v>0</v>
      </c>
      <c r="CA112" s="360"/>
      <c r="CB112" s="361" t="s">
        <v>142</v>
      </c>
      <c r="CC112" s="362"/>
      <c r="CD112" s="363">
        <f t="shared" si="206"/>
        <v>0</v>
      </c>
      <c r="CE112" s="380" t="s">
        <v>367</v>
      </c>
      <c r="CF112" s="543" t="s">
        <v>466</v>
      </c>
      <c r="CG112" s="357">
        <f t="shared" si="187"/>
        <v>0</v>
      </c>
      <c r="CH112" s="391">
        <v>0</v>
      </c>
      <c r="CI112" s="359" t="s">
        <v>141</v>
      </c>
      <c r="CJ112" s="384">
        <f t="shared" si="207"/>
        <v>0</v>
      </c>
      <c r="CK112" s="360"/>
      <c r="CL112" s="361" t="s">
        <v>142</v>
      </c>
      <c r="CM112" s="362"/>
      <c r="CN112" s="363">
        <f t="shared" si="208"/>
        <v>0</v>
      </c>
      <c r="CO112" s="380" t="s">
        <v>367</v>
      </c>
      <c r="CP112" s="543" t="s">
        <v>466</v>
      </c>
      <c r="CQ112" s="357">
        <f t="shared" si="188"/>
        <v>0</v>
      </c>
      <c r="CR112" s="391">
        <v>0</v>
      </c>
      <c r="CS112" s="359" t="s">
        <v>141</v>
      </c>
      <c r="CT112" s="384">
        <f t="shared" si="209"/>
        <v>0</v>
      </c>
      <c r="CU112" s="360"/>
      <c r="CV112" s="361" t="s">
        <v>142</v>
      </c>
      <c r="CW112" s="362"/>
      <c r="CX112" s="363">
        <f t="shared" si="210"/>
        <v>0</v>
      </c>
      <c r="CY112" s="380" t="s">
        <v>367</v>
      </c>
      <c r="CZ112" s="543" t="s">
        <v>466</v>
      </c>
      <c r="DA112" s="357">
        <f t="shared" si="189"/>
        <v>0</v>
      </c>
      <c r="DB112" s="391">
        <v>0</v>
      </c>
      <c r="DC112" s="359" t="s">
        <v>141</v>
      </c>
      <c r="DD112" s="384">
        <f t="shared" si="211"/>
        <v>0</v>
      </c>
      <c r="DE112" s="360"/>
      <c r="DF112" s="361" t="s">
        <v>142</v>
      </c>
      <c r="DG112" s="362"/>
      <c r="DH112" s="363">
        <f t="shared" si="177"/>
        <v>0</v>
      </c>
      <c r="DI112" s="380" t="s">
        <v>367</v>
      </c>
      <c r="DJ112" s="543" t="s">
        <v>466</v>
      </c>
      <c r="DK112" s="357">
        <f t="shared" si="190"/>
        <v>0</v>
      </c>
      <c r="DL112" s="391">
        <v>0</v>
      </c>
      <c r="DM112" s="359" t="s">
        <v>141</v>
      </c>
      <c r="DN112" s="384">
        <f t="shared" si="212"/>
        <v>0</v>
      </c>
      <c r="DO112" s="360"/>
      <c r="DP112" s="361" t="s">
        <v>142</v>
      </c>
      <c r="DQ112" s="362"/>
      <c r="DR112" s="363">
        <f t="shared" si="213"/>
        <v>0</v>
      </c>
    </row>
    <row r="113" spans="1:134" x14ac:dyDescent="0.2">
      <c r="A113" s="570"/>
      <c r="B113" s="730" t="s">
        <v>448</v>
      </c>
      <c r="C113" s="614"/>
      <c r="M113" s="392" t="s">
        <v>367</v>
      </c>
      <c r="N113" s="544" t="s">
        <v>144</v>
      </c>
      <c r="O113" s="393">
        <f t="shared" si="180"/>
        <v>0</v>
      </c>
      <c r="P113" s="394">
        <v>0</v>
      </c>
      <c r="Q113" s="395" t="s">
        <v>141</v>
      </c>
      <c r="R113" s="396">
        <f t="shared" si="193"/>
        <v>0</v>
      </c>
      <c r="S113" s="397"/>
      <c r="T113" s="398" t="s">
        <v>142</v>
      </c>
      <c r="U113" s="399"/>
      <c r="V113" s="400">
        <f t="shared" si="194"/>
        <v>0</v>
      </c>
      <c r="W113" s="392" t="s">
        <v>367</v>
      </c>
      <c r="X113" s="544" t="s">
        <v>144</v>
      </c>
      <c r="Y113" s="364">
        <f t="shared" si="181"/>
        <v>0</v>
      </c>
      <c r="Z113" s="463">
        <v>0</v>
      </c>
      <c r="AA113" s="366" t="s">
        <v>141</v>
      </c>
      <c r="AB113" s="396">
        <f t="shared" si="195"/>
        <v>0</v>
      </c>
      <c r="AC113" s="367"/>
      <c r="AD113" s="368" t="s">
        <v>142</v>
      </c>
      <c r="AE113" s="369"/>
      <c r="AF113" s="370">
        <f t="shared" si="214"/>
        <v>0</v>
      </c>
      <c r="AG113" s="392" t="s">
        <v>367</v>
      </c>
      <c r="AH113" s="544" t="s">
        <v>144</v>
      </c>
      <c r="AI113" s="364">
        <f t="shared" si="182"/>
        <v>0</v>
      </c>
      <c r="AJ113" s="403">
        <v>0</v>
      </c>
      <c r="AK113" s="366" t="s">
        <v>141</v>
      </c>
      <c r="AL113" s="396">
        <f t="shared" si="197"/>
        <v>0</v>
      </c>
      <c r="AM113" s="367"/>
      <c r="AN113" s="368" t="s">
        <v>142</v>
      </c>
      <c r="AO113" s="369"/>
      <c r="AP113" s="370">
        <f t="shared" si="198"/>
        <v>0</v>
      </c>
      <c r="AQ113" s="392" t="s">
        <v>367</v>
      </c>
      <c r="AR113" s="544" t="s">
        <v>144</v>
      </c>
      <c r="AS113" s="364">
        <f t="shared" si="183"/>
        <v>0</v>
      </c>
      <c r="AT113" s="403">
        <v>0</v>
      </c>
      <c r="AU113" s="366" t="s">
        <v>141</v>
      </c>
      <c r="AV113" s="396">
        <f t="shared" si="199"/>
        <v>0</v>
      </c>
      <c r="AW113" s="367"/>
      <c r="AX113" s="368" t="s">
        <v>142</v>
      </c>
      <c r="AY113" s="369"/>
      <c r="AZ113" s="370">
        <f t="shared" si="200"/>
        <v>0</v>
      </c>
      <c r="BA113" s="392" t="s">
        <v>367</v>
      </c>
      <c r="BB113" s="544" t="s">
        <v>144</v>
      </c>
      <c r="BC113" s="364">
        <f t="shared" si="184"/>
        <v>0</v>
      </c>
      <c r="BD113" s="403">
        <v>0</v>
      </c>
      <c r="BE113" s="366" t="s">
        <v>141</v>
      </c>
      <c r="BF113" s="396">
        <f t="shared" si="201"/>
        <v>0</v>
      </c>
      <c r="BG113" s="367"/>
      <c r="BH113" s="368" t="s">
        <v>142</v>
      </c>
      <c r="BI113" s="369"/>
      <c r="BJ113" s="370">
        <f t="shared" si="202"/>
        <v>0</v>
      </c>
      <c r="BK113" s="392" t="s">
        <v>367</v>
      </c>
      <c r="BL113" s="544" t="s">
        <v>144</v>
      </c>
      <c r="BM113" s="364">
        <f t="shared" si="185"/>
        <v>0</v>
      </c>
      <c r="BN113" s="403">
        <v>0</v>
      </c>
      <c r="BO113" s="366" t="s">
        <v>141</v>
      </c>
      <c r="BP113" s="396">
        <f t="shared" si="203"/>
        <v>0</v>
      </c>
      <c r="BQ113" s="367"/>
      <c r="BR113" s="368" t="s">
        <v>142</v>
      </c>
      <c r="BS113" s="369"/>
      <c r="BT113" s="370">
        <f t="shared" si="204"/>
        <v>0</v>
      </c>
      <c r="BU113" s="392" t="s">
        <v>367</v>
      </c>
      <c r="BV113" s="559" t="s">
        <v>144</v>
      </c>
      <c r="BW113" s="78">
        <f t="shared" si="186"/>
        <v>0</v>
      </c>
      <c r="BX113" s="402">
        <v>2</v>
      </c>
      <c r="BY113" s="80" t="s">
        <v>141</v>
      </c>
      <c r="BZ113" s="85">
        <f t="shared" si="205"/>
        <v>0</v>
      </c>
      <c r="CA113" s="81">
        <v>0.33333333333333331</v>
      </c>
      <c r="CB113" s="82" t="s">
        <v>142</v>
      </c>
      <c r="CC113" s="83">
        <v>0.75</v>
      </c>
      <c r="CD113" s="84">
        <f t="shared" si="206"/>
        <v>0.41666666666666669</v>
      </c>
      <c r="CE113" s="392" t="s">
        <v>367</v>
      </c>
      <c r="CF113" s="559" t="s">
        <v>144</v>
      </c>
      <c r="CG113" s="78">
        <f t="shared" si="187"/>
        <v>0</v>
      </c>
      <c r="CH113" s="402">
        <v>2</v>
      </c>
      <c r="CI113" s="80" t="s">
        <v>141</v>
      </c>
      <c r="CJ113" s="85">
        <f t="shared" si="207"/>
        <v>0</v>
      </c>
      <c r="CK113" s="81">
        <v>0.33333333333333331</v>
      </c>
      <c r="CL113" s="82" t="s">
        <v>142</v>
      </c>
      <c r="CM113" s="83">
        <v>0.75</v>
      </c>
      <c r="CN113" s="84">
        <f t="shared" si="208"/>
        <v>0.41666666666666669</v>
      </c>
      <c r="CO113" s="392" t="s">
        <v>367</v>
      </c>
      <c r="CP113" s="544" t="s">
        <v>144</v>
      </c>
      <c r="CQ113" s="364">
        <f t="shared" si="188"/>
        <v>0</v>
      </c>
      <c r="CR113" s="403">
        <v>0</v>
      </c>
      <c r="CS113" s="366" t="s">
        <v>141</v>
      </c>
      <c r="CT113" s="396">
        <f t="shared" si="209"/>
        <v>0</v>
      </c>
      <c r="CU113" s="367"/>
      <c r="CV113" s="368" t="s">
        <v>142</v>
      </c>
      <c r="CW113" s="369"/>
      <c r="CX113" s="370">
        <f t="shared" si="210"/>
        <v>0</v>
      </c>
      <c r="CY113" s="392" t="s">
        <v>367</v>
      </c>
      <c r="CZ113" s="544" t="s">
        <v>144</v>
      </c>
      <c r="DA113" s="364">
        <f t="shared" si="189"/>
        <v>0</v>
      </c>
      <c r="DB113" s="403">
        <v>0</v>
      </c>
      <c r="DC113" s="366" t="s">
        <v>141</v>
      </c>
      <c r="DD113" s="396">
        <f t="shared" si="211"/>
        <v>0</v>
      </c>
      <c r="DE113" s="367"/>
      <c r="DF113" s="368" t="s">
        <v>142</v>
      </c>
      <c r="DG113" s="369"/>
      <c r="DH113" s="370">
        <f t="shared" si="177"/>
        <v>0</v>
      </c>
      <c r="DI113" s="392" t="s">
        <v>367</v>
      </c>
      <c r="DJ113" s="544" t="s">
        <v>144</v>
      </c>
      <c r="DK113" s="364">
        <f t="shared" si="190"/>
        <v>0</v>
      </c>
      <c r="DL113" s="403">
        <v>0</v>
      </c>
      <c r="DM113" s="366" t="s">
        <v>141</v>
      </c>
      <c r="DN113" s="396">
        <f t="shared" si="212"/>
        <v>0</v>
      </c>
      <c r="DO113" s="367"/>
      <c r="DP113" s="368" t="s">
        <v>142</v>
      </c>
      <c r="DQ113" s="369"/>
      <c r="DR113" s="370">
        <f t="shared" si="213"/>
        <v>0</v>
      </c>
    </row>
    <row r="114" spans="1:134" x14ac:dyDescent="0.2">
      <c r="A114" s="570"/>
      <c r="B114" s="731"/>
      <c r="C114" s="615"/>
      <c r="M114" s="404" t="s">
        <v>367</v>
      </c>
      <c r="N114" s="545" t="s">
        <v>145</v>
      </c>
      <c r="O114" s="407">
        <f t="shared" si="180"/>
        <v>0</v>
      </c>
      <c r="P114" s="374">
        <v>0</v>
      </c>
      <c r="Q114" s="375" t="s">
        <v>141</v>
      </c>
      <c r="R114" s="373">
        <f t="shared" si="193"/>
        <v>0</v>
      </c>
      <c r="S114" s="376"/>
      <c r="T114" s="377" t="s">
        <v>142</v>
      </c>
      <c r="U114" s="378"/>
      <c r="V114" s="379">
        <f t="shared" si="194"/>
        <v>0</v>
      </c>
      <c r="W114" s="404" t="s">
        <v>367</v>
      </c>
      <c r="X114" s="545" t="s">
        <v>145</v>
      </c>
      <c r="Y114" s="373">
        <f t="shared" si="181"/>
        <v>0</v>
      </c>
      <c r="Z114" s="464">
        <v>0</v>
      </c>
      <c r="AA114" s="375" t="s">
        <v>141</v>
      </c>
      <c r="AB114" s="373">
        <f t="shared" si="195"/>
        <v>0</v>
      </c>
      <c r="AC114" s="376"/>
      <c r="AD114" s="377" t="s">
        <v>142</v>
      </c>
      <c r="AE114" s="378"/>
      <c r="AF114" s="379">
        <f t="shared" si="214"/>
        <v>0</v>
      </c>
      <c r="AG114" s="404" t="s">
        <v>367</v>
      </c>
      <c r="AH114" s="545" t="s">
        <v>145</v>
      </c>
      <c r="AI114" s="373">
        <f t="shared" si="182"/>
        <v>0</v>
      </c>
      <c r="AJ114" s="410">
        <v>0</v>
      </c>
      <c r="AK114" s="375" t="s">
        <v>141</v>
      </c>
      <c r="AL114" s="373">
        <f t="shared" si="197"/>
        <v>0</v>
      </c>
      <c r="AM114" s="376"/>
      <c r="AN114" s="377" t="s">
        <v>142</v>
      </c>
      <c r="AO114" s="378"/>
      <c r="AP114" s="379">
        <f t="shared" si="198"/>
        <v>0</v>
      </c>
      <c r="AQ114" s="404" t="s">
        <v>367</v>
      </c>
      <c r="AR114" s="545" t="s">
        <v>145</v>
      </c>
      <c r="AS114" s="373">
        <f t="shared" si="183"/>
        <v>0</v>
      </c>
      <c r="AT114" s="410">
        <v>0</v>
      </c>
      <c r="AU114" s="375" t="s">
        <v>141</v>
      </c>
      <c r="AV114" s="373">
        <f t="shared" si="199"/>
        <v>0</v>
      </c>
      <c r="AW114" s="376"/>
      <c r="AX114" s="377" t="s">
        <v>142</v>
      </c>
      <c r="AY114" s="378"/>
      <c r="AZ114" s="379">
        <f t="shared" si="200"/>
        <v>0</v>
      </c>
      <c r="BA114" s="404" t="s">
        <v>367</v>
      </c>
      <c r="BB114" s="545" t="s">
        <v>145</v>
      </c>
      <c r="BC114" s="373">
        <f t="shared" si="184"/>
        <v>0</v>
      </c>
      <c r="BD114" s="410">
        <v>0</v>
      </c>
      <c r="BE114" s="375" t="s">
        <v>141</v>
      </c>
      <c r="BF114" s="373">
        <f t="shared" si="201"/>
        <v>0</v>
      </c>
      <c r="BG114" s="376"/>
      <c r="BH114" s="377" t="s">
        <v>142</v>
      </c>
      <c r="BI114" s="378"/>
      <c r="BJ114" s="379">
        <f t="shared" si="202"/>
        <v>0</v>
      </c>
      <c r="BK114" s="404" t="s">
        <v>367</v>
      </c>
      <c r="BL114" s="545" t="s">
        <v>145</v>
      </c>
      <c r="BM114" s="373">
        <f t="shared" si="185"/>
        <v>0</v>
      </c>
      <c r="BN114" s="410">
        <v>0</v>
      </c>
      <c r="BO114" s="375" t="s">
        <v>141</v>
      </c>
      <c r="BP114" s="373">
        <f t="shared" si="203"/>
        <v>0</v>
      </c>
      <c r="BQ114" s="376"/>
      <c r="BR114" s="377" t="s">
        <v>142</v>
      </c>
      <c r="BS114" s="378"/>
      <c r="BT114" s="379">
        <f t="shared" si="204"/>
        <v>0</v>
      </c>
      <c r="BU114" s="404" t="s">
        <v>367</v>
      </c>
      <c r="BV114" s="562" t="s">
        <v>145</v>
      </c>
      <c r="BW114" s="98">
        <f t="shared" si="186"/>
        <v>0</v>
      </c>
      <c r="BX114" s="409">
        <v>5</v>
      </c>
      <c r="BY114" s="99" t="s">
        <v>141</v>
      </c>
      <c r="BZ114" s="98">
        <f t="shared" si="205"/>
        <v>0</v>
      </c>
      <c r="CA114" s="100">
        <v>0.33333333333333331</v>
      </c>
      <c r="CB114" s="101" t="s">
        <v>142</v>
      </c>
      <c r="CC114" s="102">
        <v>0.75</v>
      </c>
      <c r="CD114" s="103">
        <f t="shared" si="206"/>
        <v>0.41666666666666669</v>
      </c>
      <c r="CE114" s="404" t="s">
        <v>367</v>
      </c>
      <c r="CF114" s="562" t="s">
        <v>145</v>
      </c>
      <c r="CG114" s="98">
        <f t="shared" si="187"/>
        <v>0</v>
      </c>
      <c r="CH114" s="409">
        <v>5</v>
      </c>
      <c r="CI114" s="99" t="s">
        <v>141</v>
      </c>
      <c r="CJ114" s="98">
        <f t="shared" si="207"/>
        <v>0</v>
      </c>
      <c r="CK114" s="100">
        <v>0.33333333333333331</v>
      </c>
      <c r="CL114" s="101" t="s">
        <v>142</v>
      </c>
      <c r="CM114" s="102">
        <v>0.75</v>
      </c>
      <c r="CN114" s="103">
        <f t="shared" si="208"/>
        <v>0.41666666666666669</v>
      </c>
      <c r="CO114" s="404" t="s">
        <v>367</v>
      </c>
      <c r="CP114" s="545" t="s">
        <v>145</v>
      </c>
      <c r="CQ114" s="373">
        <f t="shared" si="188"/>
        <v>0</v>
      </c>
      <c r="CR114" s="410">
        <v>0</v>
      </c>
      <c r="CS114" s="375" t="s">
        <v>141</v>
      </c>
      <c r="CT114" s="373">
        <f t="shared" si="209"/>
        <v>0</v>
      </c>
      <c r="CU114" s="376"/>
      <c r="CV114" s="377" t="s">
        <v>142</v>
      </c>
      <c r="CW114" s="378"/>
      <c r="CX114" s="379">
        <f t="shared" si="210"/>
        <v>0</v>
      </c>
      <c r="CY114" s="404" t="s">
        <v>367</v>
      </c>
      <c r="CZ114" s="545" t="s">
        <v>145</v>
      </c>
      <c r="DA114" s="373">
        <f t="shared" si="189"/>
        <v>0</v>
      </c>
      <c r="DB114" s="410">
        <v>0</v>
      </c>
      <c r="DC114" s="375" t="s">
        <v>141</v>
      </c>
      <c r="DD114" s="373">
        <f t="shared" si="211"/>
        <v>0</v>
      </c>
      <c r="DE114" s="376"/>
      <c r="DF114" s="377" t="s">
        <v>142</v>
      </c>
      <c r="DG114" s="378"/>
      <c r="DH114" s="379">
        <f t="shared" si="177"/>
        <v>0</v>
      </c>
      <c r="DI114" s="404" t="s">
        <v>367</v>
      </c>
      <c r="DJ114" s="545" t="s">
        <v>145</v>
      </c>
      <c r="DK114" s="373">
        <f t="shared" si="190"/>
        <v>0</v>
      </c>
      <c r="DL114" s="410">
        <v>0</v>
      </c>
      <c r="DM114" s="375" t="s">
        <v>141</v>
      </c>
      <c r="DN114" s="373">
        <f t="shared" si="212"/>
        <v>0</v>
      </c>
      <c r="DO114" s="376"/>
      <c r="DP114" s="377" t="s">
        <v>142</v>
      </c>
      <c r="DQ114" s="378"/>
      <c r="DR114" s="379">
        <f t="shared" si="213"/>
        <v>0</v>
      </c>
    </row>
    <row r="115" spans="1:134" ht="29.4" thickBot="1" x14ac:dyDescent="0.25">
      <c r="A115" s="572"/>
      <c r="B115" s="411" t="s">
        <v>150</v>
      </c>
      <c r="C115" s="632" t="s">
        <v>436</v>
      </c>
      <c r="D115" s="412"/>
      <c r="E115" s="413"/>
      <c r="F115" s="412"/>
      <c r="G115" s="412"/>
      <c r="H115" s="413"/>
      <c r="I115" s="414"/>
      <c r="J115" s="415"/>
      <c r="K115" s="416"/>
      <c r="L115" s="416"/>
      <c r="M115" s="608" t="s">
        <v>350</v>
      </c>
      <c r="N115" s="465" t="s">
        <v>144</v>
      </c>
      <c r="O115" s="466">
        <f t="shared" si="180"/>
        <v>0</v>
      </c>
      <c r="P115" s="467">
        <v>0</v>
      </c>
      <c r="Q115" s="468" t="s">
        <v>141</v>
      </c>
      <c r="R115" s="469">
        <f t="shared" si="193"/>
        <v>0</v>
      </c>
      <c r="S115" s="470"/>
      <c r="T115" s="471" t="s">
        <v>142</v>
      </c>
      <c r="U115" s="472"/>
      <c r="V115" s="473">
        <f t="shared" si="194"/>
        <v>0</v>
      </c>
      <c r="W115" s="608" t="s">
        <v>350</v>
      </c>
      <c r="X115" s="465" t="s">
        <v>144</v>
      </c>
      <c r="Y115" s="469">
        <f t="shared" si="181"/>
        <v>0</v>
      </c>
      <c r="Z115" s="474">
        <v>0</v>
      </c>
      <c r="AA115" s="468" t="s">
        <v>141</v>
      </c>
      <c r="AB115" s="469">
        <f t="shared" si="195"/>
        <v>0</v>
      </c>
      <c r="AC115" s="470"/>
      <c r="AD115" s="471" t="s">
        <v>142</v>
      </c>
      <c r="AE115" s="472"/>
      <c r="AF115" s="473">
        <f t="shared" si="214"/>
        <v>0</v>
      </c>
      <c r="AG115" s="608" t="s">
        <v>350</v>
      </c>
      <c r="AH115" s="465" t="s">
        <v>144</v>
      </c>
      <c r="AI115" s="469">
        <f t="shared" si="182"/>
        <v>0</v>
      </c>
      <c r="AJ115" s="475">
        <v>0</v>
      </c>
      <c r="AK115" s="468" t="s">
        <v>141</v>
      </c>
      <c r="AL115" s="469">
        <f t="shared" si="197"/>
        <v>0</v>
      </c>
      <c r="AM115" s="470"/>
      <c r="AN115" s="471" t="s">
        <v>142</v>
      </c>
      <c r="AO115" s="472"/>
      <c r="AP115" s="473">
        <f t="shared" si="198"/>
        <v>0</v>
      </c>
      <c r="AQ115" s="608" t="s">
        <v>350</v>
      </c>
      <c r="AR115" s="465" t="s">
        <v>144</v>
      </c>
      <c r="AS115" s="469">
        <f t="shared" si="183"/>
        <v>0</v>
      </c>
      <c r="AT115" s="475">
        <v>0</v>
      </c>
      <c r="AU115" s="468" t="s">
        <v>141</v>
      </c>
      <c r="AV115" s="469">
        <f t="shared" si="199"/>
        <v>0</v>
      </c>
      <c r="AW115" s="470"/>
      <c r="AX115" s="471" t="s">
        <v>142</v>
      </c>
      <c r="AY115" s="472"/>
      <c r="AZ115" s="473">
        <f t="shared" si="200"/>
        <v>0</v>
      </c>
      <c r="BA115" s="608" t="s">
        <v>350</v>
      </c>
      <c r="BB115" s="465" t="s">
        <v>144</v>
      </c>
      <c r="BC115" s="469">
        <f t="shared" si="184"/>
        <v>0</v>
      </c>
      <c r="BD115" s="475">
        <v>0</v>
      </c>
      <c r="BE115" s="468" t="s">
        <v>141</v>
      </c>
      <c r="BF115" s="469">
        <f t="shared" si="201"/>
        <v>0</v>
      </c>
      <c r="BG115" s="470"/>
      <c r="BH115" s="471" t="s">
        <v>142</v>
      </c>
      <c r="BI115" s="472"/>
      <c r="BJ115" s="473">
        <f t="shared" si="202"/>
        <v>0</v>
      </c>
      <c r="BK115" s="608" t="s">
        <v>350</v>
      </c>
      <c r="BL115" s="465" t="s">
        <v>144</v>
      </c>
      <c r="BM115" s="469">
        <f t="shared" si="185"/>
        <v>0</v>
      </c>
      <c r="BN115" s="475">
        <v>0</v>
      </c>
      <c r="BO115" s="468" t="s">
        <v>141</v>
      </c>
      <c r="BP115" s="469">
        <f t="shared" si="203"/>
        <v>0</v>
      </c>
      <c r="BQ115" s="470"/>
      <c r="BR115" s="471" t="s">
        <v>142</v>
      </c>
      <c r="BS115" s="472"/>
      <c r="BT115" s="473">
        <f t="shared" si="204"/>
        <v>0</v>
      </c>
      <c r="BU115" s="608" t="s">
        <v>350</v>
      </c>
      <c r="BV115" s="465" t="s">
        <v>144</v>
      </c>
      <c r="BW115" s="469">
        <f t="shared" si="186"/>
        <v>0</v>
      </c>
      <c r="BX115" s="475">
        <v>0</v>
      </c>
      <c r="BY115" s="468" t="s">
        <v>141</v>
      </c>
      <c r="BZ115" s="469">
        <f t="shared" si="205"/>
        <v>0</v>
      </c>
      <c r="CA115" s="470"/>
      <c r="CB115" s="471" t="s">
        <v>142</v>
      </c>
      <c r="CC115" s="472"/>
      <c r="CD115" s="473">
        <f t="shared" si="206"/>
        <v>0</v>
      </c>
      <c r="CE115" s="608" t="s">
        <v>350</v>
      </c>
      <c r="CF115" s="465" t="s">
        <v>144</v>
      </c>
      <c r="CG115" s="469">
        <f t="shared" si="187"/>
        <v>0</v>
      </c>
      <c r="CH115" s="475">
        <v>0</v>
      </c>
      <c r="CI115" s="468" t="s">
        <v>141</v>
      </c>
      <c r="CJ115" s="469">
        <f t="shared" si="207"/>
        <v>0</v>
      </c>
      <c r="CK115" s="470"/>
      <c r="CL115" s="471" t="s">
        <v>142</v>
      </c>
      <c r="CM115" s="472"/>
      <c r="CN115" s="473">
        <f t="shared" si="208"/>
        <v>0</v>
      </c>
      <c r="CO115" s="608" t="s">
        <v>350</v>
      </c>
      <c r="CP115" s="465" t="s">
        <v>144</v>
      </c>
      <c r="CQ115" s="469">
        <f t="shared" si="188"/>
        <v>0</v>
      </c>
      <c r="CR115" s="475">
        <v>0</v>
      </c>
      <c r="CS115" s="468" t="s">
        <v>141</v>
      </c>
      <c r="CT115" s="469">
        <f t="shared" si="209"/>
        <v>0</v>
      </c>
      <c r="CU115" s="470"/>
      <c r="CV115" s="471" t="s">
        <v>142</v>
      </c>
      <c r="CW115" s="472"/>
      <c r="CX115" s="473">
        <f t="shared" si="210"/>
        <v>0</v>
      </c>
      <c r="CY115" s="608" t="s">
        <v>350</v>
      </c>
      <c r="CZ115" s="465" t="s">
        <v>144</v>
      </c>
      <c r="DA115" s="469">
        <f t="shared" si="189"/>
        <v>0</v>
      </c>
      <c r="DB115" s="475">
        <v>0</v>
      </c>
      <c r="DC115" s="468" t="s">
        <v>141</v>
      </c>
      <c r="DD115" s="469">
        <f t="shared" si="211"/>
        <v>0</v>
      </c>
      <c r="DE115" s="470"/>
      <c r="DF115" s="471" t="s">
        <v>142</v>
      </c>
      <c r="DG115" s="472"/>
      <c r="DH115" s="473">
        <f t="shared" si="177"/>
        <v>0</v>
      </c>
      <c r="DI115" s="417"/>
      <c r="DJ115" s="465" t="s">
        <v>144</v>
      </c>
      <c r="DK115" s="469">
        <f t="shared" si="190"/>
        <v>0</v>
      </c>
      <c r="DL115" s="475">
        <v>0</v>
      </c>
      <c r="DM115" s="468" t="s">
        <v>141</v>
      </c>
      <c r="DN115" s="469">
        <f t="shared" si="212"/>
        <v>0</v>
      </c>
      <c r="DO115" s="470"/>
      <c r="DP115" s="471" t="s">
        <v>142</v>
      </c>
      <c r="DQ115" s="472"/>
      <c r="DR115" s="473">
        <f t="shared" si="213"/>
        <v>0</v>
      </c>
    </row>
    <row r="116" spans="1:134" ht="15.6" thickTop="1" x14ac:dyDescent="0.2">
      <c r="A116" s="711" t="s">
        <v>369</v>
      </c>
      <c r="B116" s="711"/>
      <c r="C116" s="711"/>
      <c r="D116" s="494"/>
      <c r="E116" s="495"/>
      <c r="F116" s="494"/>
      <c r="G116" s="494"/>
      <c r="H116" s="495"/>
      <c r="I116" s="496"/>
      <c r="J116" s="497"/>
      <c r="K116" s="498"/>
      <c r="L116" s="498"/>
      <c r="M116" s="502"/>
      <c r="N116" s="498" t="s">
        <v>140</v>
      </c>
      <c r="O116" s="499">
        <f t="shared" si="180"/>
        <v>0</v>
      </c>
      <c r="P116" s="546">
        <f ca="1">SUMIF(N90:V115,N116,P90:P115)</f>
        <v>0</v>
      </c>
      <c r="Q116" s="531" t="s">
        <v>371</v>
      </c>
      <c r="R116" s="500">
        <f t="shared" ca="1" si="193"/>
        <v>0</v>
      </c>
      <c r="S116" s="495"/>
      <c r="T116" s="498"/>
      <c r="U116" s="501"/>
      <c r="V116" s="498"/>
      <c r="W116" s="498"/>
      <c r="X116" s="534" t="s">
        <v>140</v>
      </c>
      <c r="Y116" s="499">
        <f t="shared" si="181"/>
        <v>0</v>
      </c>
      <c r="Z116" s="546">
        <f ca="1">SUMIF(X90:AF115,X116,Z90:Z115)</f>
        <v>0</v>
      </c>
      <c r="AA116" s="531" t="s">
        <v>371</v>
      </c>
      <c r="AB116" s="499">
        <f t="shared" ca="1" si="195"/>
        <v>0</v>
      </c>
      <c r="AC116" s="495"/>
      <c r="AD116" s="498"/>
      <c r="AE116" s="501"/>
      <c r="AF116" s="498"/>
      <c r="AG116" s="498"/>
      <c r="AH116" s="534" t="s">
        <v>140</v>
      </c>
      <c r="AI116" s="499">
        <f t="shared" si="182"/>
        <v>0</v>
      </c>
      <c r="AJ116" s="546">
        <f ca="1">SUMIF(AH90:AP115,AH116,AJ90:AJ115)</f>
        <v>0</v>
      </c>
      <c r="AK116" s="531" t="s">
        <v>371</v>
      </c>
      <c r="AL116" s="499">
        <f t="shared" ca="1" si="197"/>
        <v>0</v>
      </c>
      <c r="AM116" s="495"/>
      <c r="AN116" s="498"/>
      <c r="AO116" s="501"/>
      <c r="AP116" s="498"/>
      <c r="AQ116" s="498"/>
      <c r="AR116" s="534" t="s">
        <v>140</v>
      </c>
      <c r="AS116" s="499">
        <f t="shared" si="183"/>
        <v>0</v>
      </c>
      <c r="AT116" s="546">
        <f ca="1">SUMIF(AR90:AZ115,AR116,AT90:AT115)</f>
        <v>0</v>
      </c>
      <c r="AU116" s="531" t="s">
        <v>371</v>
      </c>
      <c r="AV116" s="499">
        <f t="shared" ca="1" si="199"/>
        <v>0</v>
      </c>
      <c r="AW116" s="495"/>
      <c r="AX116" s="498"/>
      <c r="AY116" s="501"/>
      <c r="AZ116" s="498"/>
      <c r="BA116" s="498"/>
      <c r="BB116" s="534" t="s">
        <v>140</v>
      </c>
      <c r="BC116" s="499">
        <f t="shared" si="184"/>
        <v>0</v>
      </c>
      <c r="BD116" s="546">
        <f ca="1">SUMIF(BB90:BJ115,BB116,BD90:BD115)</f>
        <v>0</v>
      </c>
      <c r="BE116" s="531" t="s">
        <v>371</v>
      </c>
      <c r="BF116" s="499">
        <f t="shared" ca="1" si="201"/>
        <v>0</v>
      </c>
      <c r="BG116" s="495"/>
      <c r="BH116" s="498"/>
      <c r="BI116" s="501"/>
      <c r="BJ116" s="498"/>
      <c r="BK116" s="498"/>
      <c r="BL116" s="534" t="s">
        <v>140</v>
      </c>
      <c r="BM116" s="499">
        <f t="shared" si="185"/>
        <v>0</v>
      </c>
      <c r="BN116" s="546">
        <f ca="1">SUMIF(BL90:BT115,BL116,BN90:BN115)</f>
        <v>0</v>
      </c>
      <c r="BO116" s="531" t="s">
        <v>371</v>
      </c>
      <c r="BP116" s="499">
        <f t="shared" ca="1" si="203"/>
        <v>0</v>
      </c>
      <c r="BQ116" s="495"/>
      <c r="BR116" s="498"/>
      <c r="BS116" s="501"/>
      <c r="BT116" s="498"/>
      <c r="BU116" s="498"/>
      <c r="BV116" s="534" t="s">
        <v>140</v>
      </c>
      <c r="BW116" s="499">
        <f t="shared" si="186"/>
        <v>0</v>
      </c>
      <c r="BX116" s="546">
        <f ca="1">SUMIF(BV90:CD115,BV116,BX90:BX115)</f>
        <v>1</v>
      </c>
      <c r="BY116" s="531" t="s">
        <v>371</v>
      </c>
      <c r="BZ116" s="499">
        <f t="shared" ca="1" si="205"/>
        <v>0</v>
      </c>
      <c r="CA116" s="495"/>
      <c r="CB116" s="498"/>
      <c r="CC116" s="501"/>
      <c r="CD116" s="498"/>
      <c r="CE116" s="498"/>
      <c r="CF116" s="534" t="s">
        <v>140</v>
      </c>
      <c r="CG116" s="499">
        <f t="shared" si="187"/>
        <v>0</v>
      </c>
      <c r="CH116" s="546">
        <f ca="1">SUMIF(CF90:CN115,CF116,CH90:CH115)</f>
        <v>1</v>
      </c>
      <c r="CI116" s="531" t="s">
        <v>371</v>
      </c>
      <c r="CJ116" s="499">
        <f t="shared" ca="1" si="207"/>
        <v>0</v>
      </c>
      <c r="CK116" s="495"/>
      <c r="CL116" s="498"/>
      <c r="CM116" s="501"/>
      <c r="CN116" s="498"/>
      <c r="CO116" s="498"/>
      <c r="CP116" s="534" t="s">
        <v>140</v>
      </c>
      <c r="CQ116" s="499">
        <f t="shared" si="188"/>
        <v>0</v>
      </c>
      <c r="CR116" s="546">
        <f ca="1">SUMIF(CP90:CX115,CP116,CR90:CR115)</f>
        <v>1</v>
      </c>
      <c r="CS116" s="531" t="s">
        <v>371</v>
      </c>
      <c r="CT116" s="499">
        <f t="shared" ca="1" si="209"/>
        <v>0</v>
      </c>
      <c r="CU116" s="495"/>
      <c r="CV116" s="498"/>
      <c r="CW116" s="501"/>
      <c r="CX116" s="498"/>
      <c r="CY116" s="498"/>
      <c r="CZ116" s="534" t="s">
        <v>140</v>
      </c>
      <c r="DA116" s="499">
        <f t="shared" si="189"/>
        <v>0</v>
      </c>
      <c r="DB116" s="546">
        <f ca="1">SUMIF(CZ90:DH115,CZ116,DB90:DB115)</f>
        <v>1</v>
      </c>
      <c r="DC116" s="531" t="s">
        <v>371</v>
      </c>
      <c r="DD116" s="499">
        <f t="shared" ca="1" si="211"/>
        <v>0</v>
      </c>
      <c r="DE116" s="495"/>
      <c r="DF116" s="498"/>
      <c r="DG116" s="501"/>
      <c r="DH116" s="498"/>
      <c r="DI116" s="498"/>
      <c r="DJ116" s="534" t="s">
        <v>140</v>
      </c>
      <c r="DK116" s="499">
        <f t="shared" si="190"/>
        <v>0</v>
      </c>
      <c r="DL116" s="546">
        <f ca="1">SUMIF(DJ90:DR115,DJ116,DL90:DL115)</f>
        <v>1</v>
      </c>
      <c r="DM116" s="531" t="s">
        <v>371</v>
      </c>
      <c r="DN116" s="499">
        <f t="shared" ca="1" si="212"/>
        <v>0</v>
      </c>
      <c r="DO116" s="495"/>
      <c r="DP116" s="498"/>
      <c r="DQ116" s="501"/>
      <c r="DR116" s="498"/>
    </row>
    <row r="117" spans="1:134" x14ac:dyDescent="0.2">
      <c r="A117" s="712"/>
      <c r="B117" s="712"/>
      <c r="C117" s="712"/>
      <c r="D117" s="494"/>
      <c r="E117" s="495"/>
      <c r="F117" s="494"/>
      <c r="G117" s="494"/>
      <c r="H117" s="495"/>
      <c r="I117" s="496"/>
      <c r="J117" s="497"/>
      <c r="K117" s="498"/>
      <c r="L117" s="498"/>
      <c r="M117" s="502"/>
      <c r="N117" s="540" t="s">
        <v>466</v>
      </c>
      <c r="O117" s="499">
        <f t="shared" si="180"/>
        <v>0</v>
      </c>
      <c r="P117" s="547">
        <f ca="1">SUMIF(N90:V115,N117,P90:P115)</f>
        <v>0</v>
      </c>
      <c r="Q117" s="532" t="s">
        <v>371</v>
      </c>
      <c r="R117" s="499">
        <f ca="1">O117*P117</f>
        <v>0</v>
      </c>
      <c r="S117" s="495"/>
      <c r="T117" s="498"/>
      <c r="U117" s="501"/>
      <c r="V117" s="498"/>
      <c r="W117" s="498"/>
      <c r="X117" s="563" t="s">
        <v>466</v>
      </c>
      <c r="Y117" s="499">
        <f t="shared" si="181"/>
        <v>0</v>
      </c>
      <c r="Z117" s="547">
        <f ca="1">SUMIF(X90:AF115,X117,Z90:Z115)</f>
        <v>0</v>
      </c>
      <c r="AA117" s="532" t="s">
        <v>371</v>
      </c>
      <c r="AB117" s="499">
        <f ca="1">Y117*Z117</f>
        <v>0</v>
      </c>
      <c r="AC117" s="495"/>
      <c r="AD117" s="498"/>
      <c r="AE117" s="501"/>
      <c r="AF117" s="498"/>
      <c r="AG117" s="498"/>
      <c r="AH117" s="563" t="s">
        <v>466</v>
      </c>
      <c r="AI117" s="499">
        <f t="shared" si="182"/>
        <v>0</v>
      </c>
      <c r="AJ117" s="547">
        <f ca="1">SUMIF(AH90:AP115,AH117,AJ90:AJ115)</f>
        <v>0</v>
      </c>
      <c r="AK117" s="532" t="s">
        <v>371</v>
      </c>
      <c r="AL117" s="499">
        <f ca="1">AI117*AJ117</f>
        <v>0</v>
      </c>
      <c r="AM117" s="495"/>
      <c r="AN117" s="498"/>
      <c r="AO117" s="501"/>
      <c r="AP117" s="498"/>
      <c r="AQ117" s="498"/>
      <c r="AR117" s="563" t="s">
        <v>466</v>
      </c>
      <c r="AS117" s="499">
        <f t="shared" si="183"/>
        <v>0</v>
      </c>
      <c r="AT117" s="547">
        <f ca="1">SUMIF(AR90:AZ115,AR117,AT90:AT115)</f>
        <v>0</v>
      </c>
      <c r="AU117" s="532" t="s">
        <v>371</v>
      </c>
      <c r="AV117" s="499">
        <f ca="1">AS117*AT117</f>
        <v>0</v>
      </c>
      <c r="AW117" s="495"/>
      <c r="AX117" s="498"/>
      <c r="AY117" s="501"/>
      <c r="AZ117" s="498"/>
      <c r="BA117" s="498"/>
      <c r="BB117" s="563" t="s">
        <v>466</v>
      </c>
      <c r="BC117" s="499">
        <f t="shared" si="184"/>
        <v>0</v>
      </c>
      <c r="BD117" s="547">
        <f ca="1">SUMIF(BB90:BJ115,BB117,BD90:BD115)</f>
        <v>0</v>
      </c>
      <c r="BE117" s="532" t="s">
        <v>371</v>
      </c>
      <c r="BF117" s="499">
        <f ca="1">BC117*BD117</f>
        <v>0</v>
      </c>
      <c r="BG117" s="495"/>
      <c r="BH117" s="498"/>
      <c r="BI117" s="501"/>
      <c r="BJ117" s="498"/>
      <c r="BK117" s="498"/>
      <c r="BL117" s="563" t="s">
        <v>466</v>
      </c>
      <c r="BM117" s="499">
        <f t="shared" si="185"/>
        <v>0</v>
      </c>
      <c r="BN117" s="547">
        <f ca="1">SUMIF(BL90:BT115,BL117,BN90:BN115)</f>
        <v>0</v>
      </c>
      <c r="BO117" s="532" t="s">
        <v>371</v>
      </c>
      <c r="BP117" s="499">
        <f ca="1">BM117*BN117</f>
        <v>0</v>
      </c>
      <c r="BQ117" s="495"/>
      <c r="BR117" s="498"/>
      <c r="BS117" s="501"/>
      <c r="BT117" s="498"/>
      <c r="BU117" s="498"/>
      <c r="BV117" s="563" t="s">
        <v>466</v>
      </c>
      <c r="BW117" s="499">
        <f t="shared" si="186"/>
        <v>0</v>
      </c>
      <c r="BX117" s="547">
        <f ca="1">SUMIF(BV90:CD115,BV117,BX90:BX115)</f>
        <v>2</v>
      </c>
      <c r="BY117" s="532" t="s">
        <v>371</v>
      </c>
      <c r="BZ117" s="499">
        <f ca="1">BW117*BX117</f>
        <v>0</v>
      </c>
      <c r="CA117" s="495"/>
      <c r="CB117" s="498"/>
      <c r="CC117" s="501"/>
      <c r="CD117" s="498"/>
      <c r="CE117" s="498"/>
      <c r="CF117" s="563" t="s">
        <v>466</v>
      </c>
      <c r="CG117" s="499">
        <f t="shared" si="187"/>
        <v>0</v>
      </c>
      <c r="CH117" s="547">
        <f ca="1">SUMIF(CF90:CN115,CF117,CH90:CH115)</f>
        <v>2</v>
      </c>
      <c r="CI117" s="532" t="s">
        <v>371</v>
      </c>
      <c r="CJ117" s="499">
        <f ca="1">CG117*CH117</f>
        <v>0</v>
      </c>
      <c r="CK117" s="495"/>
      <c r="CL117" s="498"/>
      <c r="CM117" s="501"/>
      <c r="CN117" s="498"/>
      <c r="CO117" s="498"/>
      <c r="CP117" s="563" t="s">
        <v>466</v>
      </c>
      <c r="CQ117" s="499">
        <f t="shared" si="188"/>
        <v>0</v>
      </c>
      <c r="CR117" s="547">
        <f ca="1">SUMIF(CP90:CX115,CP117,CR90:CR115)</f>
        <v>2</v>
      </c>
      <c r="CS117" s="532" t="s">
        <v>371</v>
      </c>
      <c r="CT117" s="499">
        <f ca="1">CQ117*CR117</f>
        <v>0</v>
      </c>
      <c r="CU117" s="495"/>
      <c r="CV117" s="498"/>
      <c r="CW117" s="501"/>
      <c r="CX117" s="498"/>
      <c r="CY117" s="498"/>
      <c r="CZ117" s="563" t="s">
        <v>466</v>
      </c>
      <c r="DA117" s="499">
        <f t="shared" si="189"/>
        <v>0</v>
      </c>
      <c r="DB117" s="547">
        <f ca="1">SUMIF(CZ90:DH115,CZ117,DB90:DB115)</f>
        <v>2</v>
      </c>
      <c r="DC117" s="532" t="s">
        <v>371</v>
      </c>
      <c r="DD117" s="499">
        <f ca="1">DA117*DB117</f>
        <v>0</v>
      </c>
      <c r="DE117" s="495"/>
      <c r="DF117" s="498"/>
      <c r="DG117" s="501"/>
      <c r="DH117" s="498"/>
      <c r="DI117" s="498"/>
      <c r="DJ117" s="563" t="s">
        <v>466</v>
      </c>
      <c r="DK117" s="499">
        <f t="shared" si="190"/>
        <v>0</v>
      </c>
      <c r="DL117" s="547">
        <f ca="1">SUMIF(DJ90:DR115,DJ117,DL90:DL115)</f>
        <v>2</v>
      </c>
      <c r="DM117" s="532" t="s">
        <v>371</v>
      </c>
      <c r="DN117" s="499">
        <f ca="1">DK117*DL117</f>
        <v>0</v>
      </c>
      <c r="DO117" s="495"/>
      <c r="DP117" s="498"/>
      <c r="DQ117" s="501"/>
      <c r="DR117" s="498"/>
    </row>
    <row r="118" spans="1:134" x14ac:dyDescent="0.2">
      <c r="A118" s="712"/>
      <c r="B118" s="712"/>
      <c r="C118" s="712"/>
      <c r="D118" s="494"/>
      <c r="E118" s="495"/>
      <c r="F118" s="494"/>
      <c r="G118" s="494"/>
      <c r="H118" s="495"/>
      <c r="I118" s="496"/>
      <c r="J118" s="497"/>
      <c r="K118" s="498"/>
      <c r="L118" s="498"/>
      <c r="M118" s="502"/>
      <c r="N118" s="540" t="s">
        <v>144</v>
      </c>
      <c r="O118" s="499">
        <f t="shared" si="180"/>
        <v>0</v>
      </c>
      <c r="P118" s="547">
        <f ca="1">SUMIF(N90:V115,N118,P90:P115)</f>
        <v>0</v>
      </c>
      <c r="Q118" s="532" t="s">
        <v>371</v>
      </c>
      <c r="R118" s="499">
        <f t="shared" ref="R118:R119" ca="1" si="215">O118*P118</f>
        <v>0</v>
      </c>
      <c r="S118" s="495"/>
      <c r="T118" s="498"/>
      <c r="U118" s="501"/>
      <c r="V118" s="498"/>
      <c r="W118" s="498"/>
      <c r="X118" s="563" t="s">
        <v>144</v>
      </c>
      <c r="Y118" s="499">
        <f t="shared" si="181"/>
        <v>0</v>
      </c>
      <c r="Z118" s="547">
        <f ca="1">SUMIF(X90:AF115,X118,Z90:Z115)</f>
        <v>0</v>
      </c>
      <c r="AA118" s="532" t="s">
        <v>371</v>
      </c>
      <c r="AB118" s="499">
        <f t="shared" ref="AB118:AB119" ca="1" si="216">Y118*Z118</f>
        <v>0</v>
      </c>
      <c r="AC118" s="495"/>
      <c r="AD118" s="498"/>
      <c r="AE118" s="501"/>
      <c r="AF118" s="498"/>
      <c r="AG118" s="498"/>
      <c r="AH118" s="563" t="s">
        <v>144</v>
      </c>
      <c r="AI118" s="499">
        <f t="shared" si="182"/>
        <v>0</v>
      </c>
      <c r="AJ118" s="547">
        <f ca="1">SUMIF(AH90:AP115,AH118,AJ90:AJ115)</f>
        <v>0</v>
      </c>
      <c r="AK118" s="532" t="s">
        <v>371</v>
      </c>
      <c r="AL118" s="499">
        <f t="shared" ref="AL118:AL119" ca="1" si="217">AI118*AJ118</f>
        <v>0</v>
      </c>
      <c r="AM118" s="495"/>
      <c r="AN118" s="498"/>
      <c r="AO118" s="501"/>
      <c r="AP118" s="498"/>
      <c r="AQ118" s="498"/>
      <c r="AR118" s="563" t="s">
        <v>144</v>
      </c>
      <c r="AS118" s="499">
        <f t="shared" si="183"/>
        <v>0</v>
      </c>
      <c r="AT118" s="547">
        <f ca="1">SUMIF(AR90:AZ115,AR118,AT90:AT115)</f>
        <v>0</v>
      </c>
      <c r="AU118" s="532" t="s">
        <v>371</v>
      </c>
      <c r="AV118" s="499">
        <f t="shared" ref="AV118:AV119" ca="1" si="218">AS118*AT118</f>
        <v>0</v>
      </c>
      <c r="AW118" s="495"/>
      <c r="AX118" s="498"/>
      <c r="AY118" s="501"/>
      <c r="AZ118" s="498"/>
      <c r="BA118" s="498"/>
      <c r="BB118" s="563" t="s">
        <v>144</v>
      </c>
      <c r="BC118" s="499">
        <f t="shared" si="184"/>
        <v>0</v>
      </c>
      <c r="BD118" s="547">
        <f ca="1">SUMIF(BB90:BJ115,BB118,BD90:BD115)</f>
        <v>0</v>
      </c>
      <c r="BE118" s="532" t="s">
        <v>371</v>
      </c>
      <c r="BF118" s="499">
        <f t="shared" ref="BF118:BF119" ca="1" si="219">BC118*BD118</f>
        <v>0</v>
      </c>
      <c r="BG118" s="495"/>
      <c r="BH118" s="498"/>
      <c r="BI118" s="501"/>
      <c r="BJ118" s="498"/>
      <c r="BK118" s="498"/>
      <c r="BL118" s="563" t="s">
        <v>144</v>
      </c>
      <c r="BM118" s="499">
        <f t="shared" si="185"/>
        <v>0</v>
      </c>
      <c r="BN118" s="547">
        <f ca="1">SUMIF(BL90:BT115,BL118,BN90:BN115)</f>
        <v>0</v>
      </c>
      <c r="BO118" s="532" t="s">
        <v>371</v>
      </c>
      <c r="BP118" s="499">
        <f t="shared" ref="BP118:BP119" ca="1" si="220">BM118*BN118</f>
        <v>0</v>
      </c>
      <c r="BQ118" s="495"/>
      <c r="BR118" s="498"/>
      <c r="BS118" s="501"/>
      <c r="BT118" s="498"/>
      <c r="BU118" s="498"/>
      <c r="BV118" s="563" t="s">
        <v>144</v>
      </c>
      <c r="BW118" s="499">
        <f t="shared" si="186"/>
        <v>0</v>
      </c>
      <c r="BX118" s="547">
        <f ca="1">SUMIF(BV90:CD115,BV118,BX90:BX115)</f>
        <v>10</v>
      </c>
      <c r="BY118" s="532" t="s">
        <v>371</v>
      </c>
      <c r="BZ118" s="499">
        <f t="shared" ref="BZ118:BZ119" ca="1" si="221">BW118*BX118</f>
        <v>0</v>
      </c>
      <c r="CA118" s="495"/>
      <c r="CB118" s="498"/>
      <c r="CC118" s="501"/>
      <c r="CD118" s="498"/>
      <c r="CE118" s="498"/>
      <c r="CF118" s="563" t="s">
        <v>144</v>
      </c>
      <c r="CG118" s="499">
        <f t="shared" si="187"/>
        <v>0</v>
      </c>
      <c r="CH118" s="547">
        <f ca="1">SUMIF(CF90:CN115,CF118,CH90:CH115)</f>
        <v>10</v>
      </c>
      <c r="CI118" s="532" t="s">
        <v>371</v>
      </c>
      <c r="CJ118" s="499">
        <f t="shared" ref="CJ118:CJ119" ca="1" si="222">CG118*CH118</f>
        <v>0</v>
      </c>
      <c r="CK118" s="495"/>
      <c r="CL118" s="498"/>
      <c r="CM118" s="501"/>
      <c r="CN118" s="498"/>
      <c r="CO118" s="498"/>
      <c r="CP118" s="563" t="s">
        <v>144</v>
      </c>
      <c r="CQ118" s="499">
        <f t="shared" si="188"/>
        <v>0</v>
      </c>
      <c r="CR118" s="547">
        <f ca="1">SUMIF(CP90:CX115,CP118,CR90:CR115)</f>
        <v>8</v>
      </c>
      <c r="CS118" s="532" t="s">
        <v>371</v>
      </c>
      <c r="CT118" s="499">
        <f t="shared" ref="CT118:CT119" ca="1" si="223">CQ118*CR118</f>
        <v>0</v>
      </c>
      <c r="CU118" s="495"/>
      <c r="CV118" s="498"/>
      <c r="CW118" s="501"/>
      <c r="CX118" s="498"/>
      <c r="CY118" s="498"/>
      <c r="CZ118" s="563" t="s">
        <v>144</v>
      </c>
      <c r="DA118" s="499">
        <f t="shared" si="189"/>
        <v>0</v>
      </c>
      <c r="DB118" s="547">
        <f ca="1">SUMIF(CZ90:DH115,CZ118,DB90:DB115)</f>
        <v>8</v>
      </c>
      <c r="DC118" s="532" t="s">
        <v>371</v>
      </c>
      <c r="DD118" s="499">
        <f t="shared" ref="DD118:DD119" ca="1" si="224">DA118*DB118</f>
        <v>0</v>
      </c>
      <c r="DE118" s="495"/>
      <c r="DF118" s="498"/>
      <c r="DG118" s="501"/>
      <c r="DH118" s="498"/>
      <c r="DI118" s="498"/>
      <c r="DJ118" s="563" t="s">
        <v>144</v>
      </c>
      <c r="DK118" s="499">
        <f t="shared" si="190"/>
        <v>0</v>
      </c>
      <c r="DL118" s="547">
        <f ca="1">SUMIF(DJ90:DR115,DJ118,DL90:DL115)</f>
        <v>8</v>
      </c>
      <c r="DM118" s="532" t="s">
        <v>371</v>
      </c>
      <c r="DN118" s="499">
        <f t="shared" ref="DN118:DN119" ca="1" si="225">DK118*DL118</f>
        <v>0</v>
      </c>
      <c r="DO118" s="495"/>
      <c r="DP118" s="498"/>
      <c r="DQ118" s="501"/>
      <c r="DR118" s="498"/>
    </row>
    <row r="119" spans="1:134" ht="15.6" thickBot="1" x14ac:dyDescent="0.25">
      <c r="A119" s="712"/>
      <c r="B119" s="712"/>
      <c r="C119" s="712"/>
      <c r="D119" s="494"/>
      <c r="E119" s="495"/>
      <c r="F119" s="494"/>
      <c r="G119" s="494"/>
      <c r="H119" s="495"/>
      <c r="I119" s="496"/>
      <c r="J119" s="497"/>
      <c r="K119" s="498"/>
      <c r="L119" s="498"/>
      <c r="M119" s="530"/>
      <c r="N119" s="541" t="s">
        <v>145</v>
      </c>
      <c r="O119" s="503">
        <f t="shared" si="180"/>
        <v>0</v>
      </c>
      <c r="P119" s="548">
        <f ca="1">SUMIF(N90:V115,N119,P90:P115)</f>
        <v>0</v>
      </c>
      <c r="Q119" s="533" t="s">
        <v>371</v>
      </c>
      <c r="R119" s="499">
        <f t="shared" ca="1" si="215"/>
        <v>0</v>
      </c>
      <c r="S119" s="495"/>
      <c r="T119" s="498"/>
      <c r="U119" s="501"/>
      <c r="V119" s="498"/>
      <c r="W119" s="498"/>
      <c r="X119" s="564" t="s">
        <v>145</v>
      </c>
      <c r="Y119" s="503">
        <f t="shared" si="181"/>
        <v>0</v>
      </c>
      <c r="Z119" s="548">
        <f ca="1">SUMIF(X90:AF115,X119,Z90:Z115)</f>
        <v>0</v>
      </c>
      <c r="AA119" s="533" t="s">
        <v>371</v>
      </c>
      <c r="AB119" s="499">
        <f t="shared" ca="1" si="216"/>
        <v>0</v>
      </c>
      <c r="AC119" s="495"/>
      <c r="AD119" s="498"/>
      <c r="AE119" s="501"/>
      <c r="AF119" s="498"/>
      <c r="AG119" s="498"/>
      <c r="AH119" s="564" t="s">
        <v>145</v>
      </c>
      <c r="AI119" s="503">
        <f t="shared" si="182"/>
        <v>0</v>
      </c>
      <c r="AJ119" s="548">
        <f ca="1">SUMIF(AH90:AP115,AH119,AJ90:AJ115)</f>
        <v>0</v>
      </c>
      <c r="AK119" s="533" t="s">
        <v>371</v>
      </c>
      <c r="AL119" s="499">
        <f t="shared" ca="1" si="217"/>
        <v>0</v>
      </c>
      <c r="AM119" s="495"/>
      <c r="AN119" s="498"/>
      <c r="AO119" s="501"/>
      <c r="AP119" s="498"/>
      <c r="AQ119" s="498"/>
      <c r="AR119" s="564" t="s">
        <v>145</v>
      </c>
      <c r="AS119" s="503">
        <f t="shared" si="183"/>
        <v>0</v>
      </c>
      <c r="AT119" s="548">
        <f ca="1">SUMIF(AR90:AZ115,AR119,AT90:AT115)</f>
        <v>0</v>
      </c>
      <c r="AU119" s="533" t="s">
        <v>371</v>
      </c>
      <c r="AV119" s="499">
        <f t="shared" ca="1" si="218"/>
        <v>0</v>
      </c>
      <c r="AW119" s="495"/>
      <c r="AX119" s="498"/>
      <c r="AY119" s="501"/>
      <c r="AZ119" s="498"/>
      <c r="BA119" s="498"/>
      <c r="BB119" s="564" t="s">
        <v>145</v>
      </c>
      <c r="BC119" s="503">
        <f t="shared" si="184"/>
        <v>0</v>
      </c>
      <c r="BD119" s="548">
        <f ca="1">SUMIF(BB90:BJ115,BB119,BD90:BD115)</f>
        <v>0</v>
      </c>
      <c r="BE119" s="533" t="s">
        <v>371</v>
      </c>
      <c r="BF119" s="499">
        <f t="shared" ca="1" si="219"/>
        <v>0</v>
      </c>
      <c r="BG119" s="495"/>
      <c r="BH119" s="498"/>
      <c r="BI119" s="501"/>
      <c r="BJ119" s="498"/>
      <c r="BK119" s="498"/>
      <c r="BL119" s="564" t="s">
        <v>145</v>
      </c>
      <c r="BM119" s="503">
        <f t="shared" si="185"/>
        <v>0</v>
      </c>
      <c r="BN119" s="548">
        <f ca="1">SUMIF(BL90:BT115,BL119,BN90:BN115)</f>
        <v>0</v>
      </c>
      <c r="BO119" s="533" t="s">
        <v>371</v>
      </c>
      <c r="BP119" s="499">
        <f t="shared" ca="1" si="220"/>
        <v>0</v>
      </c>
      <c r="BQ119" s="495"/>
      <c r="BR119" s="498"/>
      <c r="BS119" s="501"/>
      <c r="BT119" s="498"/>
      <c r="BU119" s="498"/>
      <c r="BV119" s="564" t="s">
        <v>145</v>
      </c>
      <c r="BW119" s="503">
        <f t="shared" si="186"/>
        <v>0</v>
      </c>
      <c r="BX119" s="548">
        <f ca="1">SUMIF(BV90:CD115,BV119,BX90:BX115)</f>
        <v>12</v>
      </c>
      <c r="BY119" s="533" t="s">
        <v>371</v>
      </c>
      <c r="BZ119" s="499">
        <f t="shared" ca="1" si="221"/>
        <v>0</v>
      </c>
      <c r="CA119" s="495"/>
      <c r="CB119" s="498"/>
      <c r="CC119" s="501"/>
      <c r="CD119" s="498"/>
      <c r="CE119" s="498"/>
      <c r="CF119" s="564" t="s">
        <v>145</v>
      </c>
      <c r="CG119" s="503">
        <f t="shared" si="187"/>
        <v>0</v>
      </c>
      <c r="CH119" s="548">
        <f ca="1">SUMIF(CF90:CN115,CF119,CH90:CH115)</f>
        <v>12</v>
      </c>
      <c r="CI119" s="533" t="s">
        <v>371</v>
      </c>
      <c r="CJ119" s="499">
        <f t="shared" ca="1" si="222"/>
        <v>0</v>
      </c>
      <c r="CK119" s="495"/>
      <c r="CL119" s="498"/>
      <c r="CM119" s="501"/>
      <c r="CN119" s="498"/>
      <c r="CO119" s="498"/>
      <c r="CP119" s="564" t="s">
        <v>145</v>
      </c>
      <c r="CQ119" s="503">
        <f t="shared" si="188"/>
        <v>0</v>
      </c>
      <c r="CR119" s="548">
        <f ca="1">SUMIF(CP90:CX115,CP119,CR90:CR115)</f>
        <v>8</v>
      </c>
      <c r="CS119" s="533" t="s">
        <v>371</v>
      </c>
      <c r="CT119" s="499">
        <f t="shared" ca="1" si="223"/>
        <v>0</v>
      </c>
      <c r="CU119" s="495"/>
      <c r="CV119" s="498"/>
      <c r="CW119" s="501"/>
      <c r="CX119" s="498"/>
      <c r="CY119" s="498"/>
      <c r="CZ119" s="564" t="s">
        <v>145</v>
      </c>
      <c r="DA119" s="503">
        <f t="shared" si="189"/>
        <v>0</v>
      </c>
      <c r="DB119" s="548">
        <f ca="1">SUMIF(CZ90:DH115,CZ119,DB90:DB115)</f>
        <v>8</v>
      </c>
      <c r="DC119" s="533" t="s">
        <v>371</v>
      </c>
      <c r="DD119" s="499">
        <f t="shared" ca="1" si="224"/>
        <v>0</v>
      </c>
      <c r="DE119" s="495"/>
      <c r="DF119" s="498"/>
      <c r="DG119" s="501"/>
      <c r="DH119" s="498"/>
      <c r="DI119" s="498"/>
      <c r="DJ119" s="564" t="s">
        <v>145</v>
      </c>
      <c r="DK119" s="503">
        <f t="shared" si="190"/>
        <v>0</v>
      </c>
      <c r="DL119" s="548">
        <f ca="1">SUMIF(DJ90:DR115,DJ119,DL90:DL115)</f>
        <v>8</v>
      </c>
      <c r="DM119" s="533" t="s">
        <v>371</v>
      </c>
      <c r="DN119" s="499">
        <f t="shared" ca="1" si="225"/>
        <v>0</v>
      </c>
      <c r="DO119" s="495"/>
      <c r="DP119" s="498"/>
      <c r="DQ119" s="501"/>
      <c r="DR119" s="498"/>
    </row>
    <row r="120" spans="1:134" ht="15.6" thickTop="1" x14ac:dyDescent="0.2">
      <c r="A120" s="504"/>
      <c r="B120" s="504"/>
      <c r="C120" s="504"/>
      <c r="D120" s="505"/>
      <c r="E120" s="506"/>
      <c r="F120" s="505"/>
      <c r="G120" s="505"/>
      <c r="H120" s="506"/>
      <c r="I120" s="507"/>
      <c r="J120" s="508"/>
      <c r="K120" s="509"/>
      <c r="L120" s="509"/>
      <c r="M120" s="509"/>
      <c r="N120" s="510"/>
      <c r="O120" s="506"/>
      <c r="P120" s="549">
        <f ca="1">SUM(P116:P119)</f>
        <v>0</v>
      </c>
      <c r="Q120" s="510" t="s">
        <v>371</v>
      </c>
      <c r="R120" s="506">
        <f ca="1">SUM(R116:R119)</f>
        <v>0</v>
      </c>
      <c r="S120" s="506"/>
      <c r="T120" s="509"/>
      <c r="U120" s="511"/>
      <c r="V120" s="509"/>
      <c r="W120" s="509"/>
      <c r="X120" s="510"/>
      <c r="Y120" s="506"/>
      <c r="Z120" s="549">
        <f ca="1">SUM(Z116:Z119)</f>
        <v>0</v>
      </c>
      <c r="AA120" s="510" t="s">
        <v>371</v>
      </c>
      <c r="AB120" s="506">
        <f ca="1">SUM(AB116:AB119)</f>
        <v>0</v>
      </c>
      <c r="AC120" s="506"/>
      <c r="AD120" s="509"/>
      <c r="AE120" s="511"/>
      <c r="AF120" s="509"/>
      <c r="AG120" s="509"/>
      <c r="AH120" s="510"/>
      <c r="AI120" s="506"/>
      <c r="AJ120" s="549">
        <f ca="1">SUM(AJ116:AJ119)</f>
        <v>0</v>
      </c>
      <c r="AK120" s="510" t="s">
        <v>371</v>
      </c>
      <c r="AL120" s="506">
        <f ca="1">SUM(AL116:AL119)</f>
        <v>0</v>
      </c>
      <c r="AM120" s="506"/>
      <c r="AN120" s="509"/>
      <c r="AO120" s="511"/>
      <c r="AP120" s="509"/>
      <c r="AQ120" s="509"/>
      <c r="AR120" s="510"/>
      <c r="AS120" s="506"/>
      <c r="AT120" s="549">
        <f ca="1">SUM(AT116:AT119)</f>
        <v>0</v>
      </c>
      <c r="AU120" s="510" t="s">
        <v>371</v>
      </c>
      <c r="AV120" s="506">
        <f ca="1">SUM(AV116:AV119)</f>
        <v>0</v>
      </c>
      <c r="AW120" s="506"/>
      <c r="AX120" s="509"/>
      <c r="AY120" s="511"/>
      <c r="AZ120" s="509"/>
      <c r="BA120" s="509"/>
      <c r="BB120" s="510"/>
      <c r="BC120" s="506"/>
      <c r="BD120" s="549">
        <f ca="1">SUM(BD116:BD119)</f>
        <v>0</v>
      </c>
      <c r="BE120" s="510" t="s">
        <v>371</v>
      </c>
      <c r="BF120" s="506">
        <f ca="1">SUM(BF116:BF119)</f>
        <v>0</v>
      </c>
      <c r="BG120" s="506"/>
      <c r="BH120" s="509"/>
      <c r="BI120" s="511"/>
      <c r="BJ120" s="509"/>
      <c r="BK120" s="509"/>
      <c r="BL120" s="510"/>
      <c r="BM120" s="506"/>
      <c r="BN120" s="549">
        <f ca="1">SUM(BN116:BN119)</f>
        <v>0</v>
      </c>
      <c r="BO120" s="510" t="s">
        <v>371</v>
      </c>
      <c r="BP120" s="506">
        <f ca="1">SUM(BP116:BP119)</f>
        <v>0</v>
      </c>
      <c r="BQ120" s="506"/>
      <c r="BR120" s="509"/>
      <c r="BS120" s="511"/>
      <c r="BT120" s="509"/>
      <c r="BU120" s="509"/>
      <c r="BV120" s="510"/>
      <c r="BW120" s="506"/>
      <c r="BX120" s="549">
        <f ca="1">SUM(BX116:BX119)</f>
        <v>25</v>
      </c>
      <c r="BY120" s="510" t="s">
        <v>371</v>
      </c>
      <c r="BZ120" s="506">
        <f ca="1">SUM(BZ116:BZ119)</f>
        <v>0</v>
      </c>
      <c r="CA120" s="506"/>
      <c r="CB120" s="509"/>
      <c r="CC120" s="511"/>
      <c r="CD120" s="509"/>
      <c r="CE120" s="509"/>
      <c r="CF120" s="510"/>
      <c r="CG120" s="506"/>
      <c r="CH120" s="549">
        <f ca="1">SUM(CH116:CH119)</f>
        <v>25</v>
      </c>
      <c r="CI120" s="510" t="s">
        <v>371</v>
      </c>
      <c r="CJ120" s="506">
        <f ca="1">SUM(CJ116:CJ119)</f>
        <v>0</v>
      </c>
      <c r="CK120" s="506"/>
      <c r="CL120" s="509"/>
      <c r="CM120" s="511"/>
      <c r="CN120" s="509"/>
      <c r="CO120" s="509"/>
      <c r="CP120" s="510"/>
      <c r="CQ120" s="506"/>
      <c r="CR120" s="549">
        <f ca="1">SUM(CR116:CR119)</f>
        <v>19</v>
      </c>
      <c r="CS120" s="510" t="s">
        <v>371</v>
      </c>
      <c r="CT120" s="506">
        <f ca="1">SUM(CT116:CT119)</f>
        <v>0</v>
      </c>
      <c r="CU120" s="506"/>
      <c r="CV120" s="509"/>
      <c r="CW120" s="511"/>
      <c r="CX120" s="509"/>
      <c r="CY120" s="509"/>
      <c r="CZ120" s="510"/>
      <c r="DA120" s="506"/>
      <c r="DB120" s="549">
        <f ca="1">SUM(DB116:DB119)</f>
        <v>19</v>
      </c>
      <c r="DC120" s="510" t="s">
        <v>371</v>
      </c>
      <c r="DD120" s="506">
        <f ca="1">SUM(DD116:DD119)</f>
        <v>0</v>
      </c>
      <c r="DE120" s="506"/>
      <c r="DF120" s="509"/>
      <c r="DG120" s="511"/>
      <c r="DH120" s="509"/>
      <c r="DI120" s="509"/>
      <c r="DJ120" s="510"/>
      <c r="DK120" s="506"/>
      <c r="DL120" s="549">
        <f ca="1">SUM(DL116:DL119)</f>
        <v>19</v>
      </c>
      <c r="DM120" s="510" t="s">
        <v>371</v>
      </c>
      <c r="DN120" s="506">
        <f ca="1">SUM(DN116:DN119)</f>
        <v>0</v>
      </c>
      <c r="DO120" s="506"/>
      <c r="DP120" s="509"/>
      <c r="DQ120" s="511"/>
      <c r="DR120" s="512"/>
    </row>
    <row r="121" spans="1:134" ht="6.6" customHeight="1" x14ac:dyDescent="0.2">
      <c r="BU121" s="71"/>
      <c r="CE121" s="71"/>
      <c r="CO121" s="71"/>
      <c r="CY121" s="71"/>
      <c r="DI121" s="71"/>
    </row>
    <row r="122" spans="1:134" ht="16.2" customHeight="1" x14ac:dyDescent="0.2">
      <c r="A122" s="729" t="s">
        <v>152</v>
      </c>
      <c r="B122" s="619" t="s">
        <v>372</v>
      </c>
      <c r="C122" s="620" t="s">
        <v>373</v>
      </c>
      <c r="D122" s="104"/>
      <c r="E122" s="105"/>
      <c r="F122" s="104"/>
      <c r="G122" s="104"/>
      <c r="H122" s="105"/>
      <c r="I122" s="422"/>
      <c r="J122" s="423"/>
      <c r="K122" s="424"/>
      <c r="L122" s="424"/>
      <c r="M122" s="425" t="s">
        <v>454</v>
      </c>
      <c r="N122" s="490" t="s">
        <v>154</v>
      </c>
      <c r="O122" s="489">
        <f>IF($C$122="警備隊長・副隊長",$DV$10,IF($C$122="警備副隊長",$DV$11,IF($C$122="警備員",$DV$12,$DV$12)))</f>
        <v>0</v>
      </c>
      <c r="P122" s="490">
        <v>0</v>
      </c>
      <c r="Q122" s="490" t="s">
        <v>30</v>
      </c>
      <c r="R122" s="489">
        <f t="shared" ref="R122:R123" si="226">O122*P122</f>
        <v>0</v>
      </c>
      <c r="S122" s="493"/>
      <c r="T122" s="490" t="s">
        <v>142</v>
      </c>
      <c r="U122" s="493"/>
      <c r="V122" s="492">
        <f t="shared" ref="V122:V123" si="227">SUM(U122-S122)</f>
        <v>0</v>
      </c>
      <c r="W122" s="425" t="s">
        <v>454</v>
      </c>
      <c r="X122" s="490" t="s">
        <v>154</v>
      </c>
      <c r="Y122" s="489">
        <f>IF($C$122="警備隊長・副隊長",$DV$10,IF($C$122="警備副隊長",$DV$11,IF($C$122="警備員",$DV$12,$DV$12)))</f>
        <v>0</v>
      </c>
      <c r="Z122" s="490">
        <v>0</v>
      </c>
      <c r="AA122" s="490" t="s">
        <v>30</v>
      </c>
      <c r="AB122" s="489">
        <f t="shared" ref="AB122:AB123" si="228">Y122*Z122</f>
        <v>0</v>
      </c>
      <c r="AC122" s="493"/>
      <c r="AD122" s="490" t="s">
        <v>142</v>
      </c>
      <c r="AE122" s="493"/>
      <c r="AF122" s="492">
        <f t="shared" ref="AF122:AF123" si="229">SUM(AE122-AC122)</f>
        <v>0</v>
      </c>
      <c r="AG122" s="425" t="s">
        <v>454</v>
      </c>
      <c r="AH122" s="490" t="s">
        <v>154</v>
      </c>
      <c r="AI122" s="489">
        <f>IF($C$122="警備隊長・副隊長",$DV$10,IF($C$122="警備副隊長",$DV$11,IF($C$122="警備員",$DV$12,$DV$12)))</f>
        <v>0</v>
      </c>
      <c r="AJ122" s="490">
        <v>0</v>
      </c>
      <c r="AK122" s="490" t="s">
        <v>30</v>
      </c>
      <c r="AL122" s="489">
        <f t="shared" ref="AL122:AL123" si="230">AI122*AJ122</f>
        <v>0</v>
      </c>
      <c r="AM122" s="493"/>
      <c r="AN122" s="490" t="s">
        <v>142</v>
      </c>
      <c r="AO122" s="493"/>
      <c r="AP122" s="492">
        <f t="shared" ref="AP122:AP123" si="231">SUM(AO122-AM122)</f>
        <v>0</v>
      </c>
      <c r="AQ122" s="425" t="s">
        <v>454</v>
      </c>
      <c r="AR122" s="490" t="s">
        <v>154</v>
      </c>
      <c r="AS122" s="489">
        <f>IF($C$122="警備隊長・副隊長",$DV$10,IF($C$122="警備副隊長",$DV$11,IF($C$122="警備員",$DV$12,$DV$12)))</f>
        <v>0</v>
      </c>
      <c r="AT122" s="490">
        <v>0</v>
      </c>
      <c r="AU122" s="490" t="s">
        <v>30</v>
      </c>
      <c r="AV122" s="489">
        <f t="shared" ref="AV122:AV123" si="232">AS122*AT122</f>
        <v>0</v>
      </c>
      <c r="AW122" s="493"/>
      <c r="AX122" s="490" t="s">
        <v>142</v>
      </c>
      <c r="AY122" s="493"/>
      <c r="AZ122" s="492">
        <f t="shared" ref="AZ122:AZ123" si="233">SUM(AY122-AW122)</f>
        <v>0</v>
      </c>
      <c r="BA122" s="425" t="s">
        <v>454</v>
      </c>
      <c r="BB122" s="490" t="s">
        <v>154</v>
      </c>
      <c r="BC122" s="489">
        <f>IF($C$122="警備隊長・副隊長",$DV$10,IF($C$122="警備副隊長",$DV$11,IF($C$122="警備員",$DV$12,$DV$12)))</f>
        <v>0</v>
      </c>
      <c r="BD122" s="490">
        <v>0</v>
      </c>
      <c r="BE122" s="490" t="s">
        <v>30</v>
      </c>
      <c r="BF122" s="489">
        <f t="shared" ref="BF122:BF123" si="234">BC122*BD122</f>
        <v>0</v>
      </c>
      <c r="BG122" s="493"/>
      <c r="BH122" s="490" t="s">
        <v>142</v>
      </c>
      <c r="BI122" s="493"/>
      <c r="BJ122" s="492">
        <f t="shared" ref="BJ122:BJ123" si="235">SUM(BI122-BG122)</f>
        <v>0</v>
      </c>
      <c r="BK122" s="425" t="s">
        <v>454</v>
      </c>
      <c r="BL122" s="525" t="s">
        <v>154</v>
      </c>
      <c r="BM122" s="105">
        <f>IF($C$122="警備隊長・副隊長",$DV$10,IF($C$122="警備副隊長",$DV$11,IF($C$122="警備員",$DV$12,$DV$12)))</f>
        <v>0</v>
      </c>
      <c r="BN122" s="525">
        <v>1</v>
      </c>
      <c r="BO122" s="525" t="s">
        <v>30</v>
      </c>
      <c r="BP122" s="105">
        <f t="shared" ref="BP122:BP123" si="236">BM122*BN122</f>
        <v>0</v>
      </c>
      <c r="BQ122" s="427">
        <v>0.33333333333333331</v>
      </c>
      <c r="BR122" s="426" t="s">
        <v>142</v>
      </c>
      <c r="BS122" s="427">
        <v>0.625</v>
      </c>
      <c r="BT122" s="526">
        <f t="shared" ref="BT122:BT123" si="237">SUM(BS122-BQ122)</f>
        <v>0.29166666666666669</v>
      </c>
      <c r="BU122" s="425" t="s">
        <v>454</v>
      </c>
      <c r="BV122" s="426" t="s">
        <v>154</v>
      </c>
      <c r="BW122" s="105">
        <f>IF($C$122="警備隊長・副隊長",$DV$10,IF($C$122="警備副隊長",$DV$11,IF($C$122="警備員",$DV$12,$DV$12)))</f>
        <v>0</v>
      </c>
      <c r="BX122" s="426">
        <v>2</v>
      </c>
      <c r="BY122" s="426" t="s">
        <v>30</v>
      </c>
      <c r="BZ122" s="105">
        <f t="shared" ref="BZ122:BZ123" si="238">BW122*BX122</f>
        <v>0</v>
      </c>
      <c r="CA122" s="427">
        <v>0.27083333333333331</v>
      </c>
      <c r="CB122" s="426" t="s">
        <v>142</v>
      </c>
      <c r="CC122" s="427">
        <v>0.79166666666666663</v>
      </c>
      <c r="CD122" s="428">
        <f t="shared" ref="CD122:CD123" si="239">SUM(CC122-CA122)</f>
        <v>0.52083333333333326</v>
      </c>
      <c r="CE122" s="425" t="s">
        <v>454</v>
      </c>
      <c r="CF122" s="426" t="s">
        <v>154</v>
      </c>
      <c r="CG122" s="105">
        <f>IF($C$122="警備隊長・副隊長",$DV$10,IF($C$122="警備副隊長",$DV$11,IF($C$122="警備員",$DV$12,$DV$12)))</f>
        <v>0</v>
      </c>
      <c r="CH122" s="426">
        <v>2</v>
      </c>
      <c r="CI122" s="426" t="s">
        <v>30</v>
      </c>
      <c r="CJ122" s="105">
        <f t="shared" ref="CJ122:CJ123" si="240">CG122*CH122</f>
        <v>0</v>
      </c>
      <c r="CK122" s="427">
        <v>0.27083333333333331</v>
      </c>
      <c r="CL122" s="426" t="s">
        <v>142</v>
      </c>
      <c r="CM122" s="427">
        <v>0.79166666666666663</v>
      </c>
      <c r="CN122" s="428">
        <f t="shared" ref="CN122:CN123" si="241">SUM(CM122-CK122)</f>
        <v>0.52083333333333326</v>
      </c>
      <c r="CO122" s="425" t="s">
        <v>454</v>
      </c>
      <c r="CP122" s="426" t="s">
        <v>154</v>
      </c>
      <c r="CQ122" s="105">
        <f>IF($C$122="警備隊長・副隊長",$DV$10,IF($C$122="警備副隊長",$DV$11,IF($C$122="警備員",$DV$12,$DV$12)))</f>
        <v>0</v>
      </c>
      <c r="CR122" s="426">
        <v>2</v>
      </c>
      <c r="CS122" s="426" t="s">
        <v>30</v>
      </c>
      <c r="CT122" s="105">
        <f t="shared" ref="CT122:CT123" si="242">CQ122*CR122</f>
        <v>0</v>
      </c>
      <c r="CU122" s="427">
        <v>0.33333333333333331</v>
      </c>
      <c r="CV122" s="426" t="s">
        <v>142</v>
      </c>
      <c r="CW122" s="427">
        <v>0.75</v>
      </c>
      <c r="CX122" s="428">
        <f t="shared" ref="CX122:CX123" si="243">SUM(CW122-CU122)</f>
        <v>0.41666666666666669</v>
      </c>
      <c r="CY122" s="425" t="s">
        <v>454</v>
      </c>
      <c r="CZ122" s="426" t="s">
        <v>154</v>
      </c>
      <c r="DA122" s="105">
        <f>IF($C$122="警備隊長・副隊長",$DV$10,IF($C$122="警備副隊長",$DV$11,IF($C$122="警備員",$DV$12,$DV$12)))</f>
        <v>0</v>
      </c>
      <c r="DB122" s="426">
        <v>2</v>
      </c>
      <c r="DC122" s="426" t="s">
        <v>30</v>
      </c>
      <c r="DD122" s="105">
        <f t="shared" ref="DD122:DD123" si="244">DA122*DB122</f>
        <v>0</v>
      </c>
      <c r="DE122" s="427">
        <v>0.33333333333333331</v>
      </c>
      <c r="DF122" s="426" t="s">
        <v>142</v>
      </c>
      <c r="DG122" s="427">
        <v>0.75</v>
      </c>
      <c r="DH122" s="428">
        <f t="shared" ref="DH122:DH123" si="245">SUM(DG122-DE122)</f>
        <v>0.41666666666666669</v>
      </c>
      <c r="DI122" s="425" t="s">
        <v>454</v>
      </c>
      <c r="DJ122" s="426" t="s">
        <v>154</v>
      </c>
      <c r="DK122" s="105">
        <f>IF($C$122="警備隊長・副隊長",$DV$10,IF($C$122="警備副隊長",$DV$11,IF($C$122="警備員",$DV$12,$DV$12)))</f>
        <v>0</v>
      </c>
      <c r="DL122" s="426">
        <v>2</v>
      </c>
      <c r="DM122" s="426" t="s">
        <v>30</v>
      </c>
      <c r="DN122" s="105">
        <f t="shared" ref="DN122:DN123" si="246">DK122*DL122</f>
        <v>0</v>
      </c>
      <c r="DO122" s="427">
        <v>0.33333333333333331</v>
      </c>
      <c r="DP122" s="426" t="s">
        <v>142</v>
      </c>
      <c r="DQ122" s="427">
        <v>0.77083333333333337</v>
      </c>
      <c r="DR122" s="428">
        <f t="shared" ref="DR122:DR123" si="247">SUM(DQ122-DO122)</f>
        <v>0.43750000000000006</v>
      </c>
    </row>
    <row r="123" spans="1:134" ht="16.2" customHeight="1" x14ac:dyDescent="0.2">
      <c r="A123" s="729"/>
      <c r="B123" s="621" t="s">
        <v>374</v>
      </c>
      <c r="C123" s="622" t="s">
        <v>375</v>
      </c>
      <c r="D123" s="104"/>
      <c r="E123" s="105"/>
      <c r="F123" s="104"/>
      <c r="G123" s="104"/>
      <c r="H123" s="105"/>
      <c r="I123" s="422"/>
      <c r="J123" s="423"/>
      <c r="K123" s="424"/>
      <c r="L123" s="424"/>
      <c r="M123" s="425" t="s">
        <v>455</v>
      </c>
      <c r="N123" s="490" t="s">
        <v>154</v>
      </c>
      <c r="O123" s="489">
        <f>IF($C$123="警備隊長・副隊長",$DV$10,IF($C$123="警備副隊長",$DV$11,IF($C$123="警備員",$DV$12,$DV$12)))</f>
        <v>0</v>
      </c>
      <c r="P123" s="490">
        <v>0</v>
      </c>
      <c r="Q123" s="490" t="s">
        <v>30</v>
      </c>
      <c r="R123" s="489">
        <f t="shared" si="226"/>
        <v>0</v>
      </c>
      <c r="S123" s="489"/>
      <c r="T123" s="490" t="s">
        <v>142</v>
      </c>
      <c r="U123" s="491"/>
      <c r="V123" s="492">
        <f t="shared" si="227"/>
        <v>0</v>
      </c>
      <c r="W123" s="425" t="s">
        <v>455</v>
      </c>
      <c r="X123" s="490" t="s">
        <v>154</v>
      </c>
      <c r="Y123" s="489">
        <f>IF($C$123="警備隊長・副隊長",$DV$10,IF($C$123="警備副隊長",$DV$11,IF($C$123="警備員",$DV$12,$DV$12)))</f>
        <v>0</v>
      </c>
      <c r="Z123" s="490">
        <v>0</v>
      </c>
      <c r="AA123" s="490" t="s">
        <v>30</v>
      </c>
      <c r="AB123" s="489">
        <f t="shared" si="228"/>
        <v>0</v>
      </c>
      <c r="AC123" s="493"/>
      <c r="AD123" s="490" t="s">
        <v>142</v>
      </c>
      <c r="AE123" s="493"/>
      <c r="AF123" s="492">
        <f t="shared" si="229"/>
        <v>0</v>
      </c>
      <c r="AG123" s="425" t="s">
        <v>455</v>
      </c>
      <c r="AH123" s="490" t="s">
        <v>154</v>
      </c>
      <c r="AI123" s="489">
        <f>IF($C$123="警備隊長・副隊長",$DV$10,IF($C$123="警備副隊長",$DV$11,IF($C$123="警備員",$DV$12,$DV$12)))</f>
        <v>0</v>
      </c>
      <c r="AJ123" s="490">
        <v>0</v>
      </c>
      <c r="AK123" s="490" t="s">
        <v>30</v>
      </c>
      <c r="AL123" s="489">
        <f t="shared" si="230"/>
        <v>0</v>
      </c>
      <c r="AM123" s="493"/>
      <c r="AN123" s="490" t="s">
        <v>142</v>
      </c>
      <c r="AO123" s="493"/>
      <c r="AP123" s="492">
        <f t="shared" si="231"/>
        <v>0</v>
      </c>
      <c r="AQ123" s="425" t="s">
        <v>455</v>
      </c>
      <c r="AR123" s="490" t="s">
        <v>154</v>
      </c>
      <c r="AS123" s="489">
        <f>IF($C$123="警備隊長・副隊長",$DV$10,IF($C$123="警備副隊長",$DV$11,IF($C$123="警備員",$DV$12,$DV$12)))</f>
        <v>0</v>
      </c>
      <c r="AT123" s="490">
        <v>0</v>
      </c>
      <c r="AU123" s="490" t="s">
        <v>30</v>
      </c>
      <c r="AV123" s="489">
        <f t="shared" si="232"/>
        <v>0</v>
      </c>
      <c r="AW123" s="493"/>
      <c r="AX123" s="490" t="s">
        <v>142</v>
      </c>
      <c r="AY123" s="493"/>
      <c r="AZ123" s="492">
        <f t="shared" si="233"/>
        <v>0</v>
      </c>
      <c r="BA123" s="425" t="s">
        <v>455</v>
      </c>
      <c r="BB123" s="490" t="s">
        <v>154</v>
      </c>
      <c r="BC123" s="489">
        <f>IF($C$123="警備隊長・副隊長",$DV$10,IF($C$123="警備副隊長",$DV$11,IF($C$123="警備員",$DV$12,$DV$12)))</f>
        <v>0</v>
      </c>
      <c r="BD123" s="490">
        <v>0</v>
      </c>
      <c r="BE123" s="490" t="s">
        <v>30</v>
      </c>
      <c r="BF123" s="489">
        <f t="shared" si="234"/>
        <v>0</v>
      </c>
      <c r="BG123" s="493"/>
      <c r="BH123" s="490" t="s">
        <v>142</v>
      </c>
      <c r="BI123" s="493"/>
      <c r="BJ123" s="492">
        <f t="shared" si="235"/>
        <v>0</v>
      </c>
      <c r="BK123" s="425" t="s">
        <v>455</v>
      </c>
      <c r="BL123" s="490" t="s">
        <v>154</v>
      </c>
      <c r="BM123" s="489">
        <f>IF($C$123="警備隊長・副隊長",$DV$10,IF($C$123="警備副隊長",$DV$11,IF($C$123="警備員",$DV$12,$DV$12)))</f>
        <v>0</v>
      </c>
      <c r="BN123" s="490">
        <v>0</v>
      </c>
      <c r="BO123" s="490" t="s">
        <v>30</v>
      </c>
      <c r="BP123" s="489">
        <f t="shared" si="236"/>
        <v>0</v>
      </c>
      <c r="BQ123" s="489"/>
      <c r="BR123" s="490" t="s">
        <v>142</v>
      </c>
      <c r="BS123" s="491"/>
      <c r="BT123" s="492">
        <f t="shared" si="237"/>
        <v>0</v>
      </c>
      <c r="BU123" s="425" t="s">
        <v>455</v>
      </c>
      <c r="BV123" s="426" t="s">
        <v>154</v>
      </c>
      <c r="BW123" s="105">
        <f>IF($C$123="警備隊長・副隊長",$DV$10,IF($C$123="警備副隊長",$DV$11,IF($C$123="警備員",$DV$12,$DV$12)))</f>
        <v>0</v>
      </c>
      <c r="BX123" s="426">
        <v>1</v>
      </c>
      <c r="BY123" s="426" t="s">
        <v>30</v>
      </c>
      <c r="BZ123" s="105">
        <f t="shared" si="238"/>
        <v>0</v>
      </c>
      <c r="CA123" s="427">
        <v>0.27083333333333331</v>
      </c>
      <c r="CB123" s="426" t="s">
        <v>142</v>
      </c>
      <c r="CC123" s="427">
        <v>0.72916666666666663</v>
      </c>
      <c r="CD123" s="428">
        <f t="shared" si="239"/>
        <v>0.45833333333333331</v>
      </c>
      <c r="CE123" s="425" t="s">
        <v>455</v>
      </c>
      <c r="CF123" s="426" t="s">
        <v>154</v>
      </c>
      <c r="CG123" s="105">
        <f>IF($C$123="警備隊長・副隊長",$DV$10,IF($C$123="警備副隊長",$DV$11,IF($C$123="警備員",$DV$12,$DV$12)))</f>
        <v>0</v>
      </c>
      <c r="CH123" s="426">
        <v>2</v>
      </c>
      <c r="CI123" s="426" t="s">
        <v>30</v>
      </c>
      <c r="CJ123" s="105">
        <f t="shared" si="240"/>
        <v>0</v>
      </c>
      <c r="CK123" s="427">
        <v>0.27083333333333331</v>
      </c>
      <c r="CL123" s="426" t="s">
        <v>142</v>
      </c>
      <c r="CM123" s="427">
        <v>0.72916666666666663</v>
      </c>
      <c r="CN123" s="428">
        <f t="shared" si="241"/>
        <v>0.45833333333333331</v>
      </c>
      <c r="CO123" s="425" t="s">
        <v>455</v>
      </c>
      <c r="CP123" s="426" t="s">
        <v>154</v>
      </c>
      <c r="CQ123" s="105">
        <f>IF($C$123="警備隊長・副隊長",$DV$10,IF($C$123="警備副隊長",$DV$11,IF($C$123="警備員",$DV$12,$DV$12)))</f>
        <v>0</v>
      </c>
      <c r="CR123" s="426">
        <v>1</v>
      </c>
      <c r="CS123" s="426" t="s">
        <v>30</v>
      </c>
      <c r="CT123" s="105">
        <f t="shared" si="242"/>
        <v>0</v>
      </c>
      <c r="CU123" s="427">
        <v>0.33333333333333331</v>
      </c>
      <c r="CV123" s="426" t="s">
        <v>142</v>
      </c>
      <c r="CW123" s="427">
        <v>0.6875</v>
      </c>
      <c r="CX123" s="428">
        <f t="shared" si="243"/>
        <v>0.35416666666666669</v>
      </c>
      <c r="CY123" s="425" t="s">
        <v>455</v>
      </c>
      <c r="CZ123" s="426" t="s">
        <v>154</v>
      </c>
      <c r="DA123" s="105">
        <f>IF($C$123="警備隊長・副隊長",$DV$10,IF($C$123="警備副隊長",$DV$11,IF($C$123="警備員",$DV$12,$DV$12)))</f>
        <v>0</v>
      </c>
      <c r="DB123" s="426">
        <v>1</v>
      </c>
      <c r="DC123" s="426" t="s">
        <v>30</v>
      </c>
      <c r="DD123" s="105">
        <f t="shared" si="244"/>
        <v>0</v>
      </c>
      <c r="DE123" s="427">
        <v>0.33333333333333331</v>
      </c>
      <c r="DF123" s="426" t="s">
        <v>142</v>
      </c>
      <c r="DG123" s="427">
        <v>0.6875</v>
      </c>
      <c r="DH123" s="428">
        <f t="shared" si="245"/>
        <v>0.35416666666666669</v>
      </c>
      <c r="DI123" s="425" t="s">
        <v>455</v>
      </c>
      <c r="DJ123" s="426" t="s">
        <v>154</v>
      </c>
      <c r="DK123" s="105">
        <f>IF($C$123="警備隊長・副隊長",$DV$10,IF($C$123="警備副隊長",$DV$11,IF($C$123="警備員",$DV$12,$DV$12)))</f>
        <v>0</v>
      </c>
      <c r="DL123" s="426">
        <v>1</v>
      </c>
      <c r="DM123" s="426" t="s">
        <v>30</v>
      </c>
      <c r="DN123" s="105">
        <f t="shared" si="246"/>
        <v>0</v>
      </c>
      <c r="DO123" s="427">
        <v>0.33333333333333331</v>
      </c>
      <c r="DP123" s="426" t="s">
        <v>142</v>
      </c>
      <c r="DQ123" s="427">
        <v>0.70833333333333337</v>
      </c>
      <c r="DR123" s="428">
        <f t="shared" si="247"/>
        <v>0.37500000000000006</v>
      </c>
    </row>
    <row r="124" spans="1:134" ht="16.2" customHeight="1" x14ac:dyDescent="0.2">
      <c r="A124" s="729"/>
      <c r="B124" s="623" t="s">
        <v>153</v>
      </c>
      <c r="C124" s="624" t="s">
        <v>447</v>
      </c>
      <c r="D124" s="104" t="s">
        <v>154</v>
      </c>
      <c r="E124" s="105">
        <v>50000</v>
      </c>
      <c r="F124" s="426">
        <v>0</v>
      </c>
      <c r="G124" s="426" t="s">
        <v>30</v>
      </c>
      <c r="H124" s="105">
        <f>E124*F124</f>
        <v>0</v>
      </c>
      <c r="I124" s="476"/>
      <c r="J124" s="476" t="s">
        <v>142</v>
      </c>
      <c r="K124" s="427"/>
      <c r="L124" s="428">
        <f>SUM(K124-I124)</f>
        <v>0</v>
      </c>
      <c r="M124" s="477" t="s">
        <v>455</v>
      </c>
      <c r="N124" s="490" t="s">
        <v>154</v>
      </c>
      <c r="O124" s="489">
        <f>IF($C$124="警備隊長・副隊長",$DV$10,IF($C$124="警備副隊長",$DV$11,IF($C$124="警備員",$DV$12,$DV$12)))</f>
        <v>0</v>
      </c>
      <c r="P124" s="490">
        <v>0</v>
      </c>
      <c r="Q124" s="490" t="s">
        <v>30</v>
      </c>
      <c r="R124" s="489">
        <f>O124*P124</f>
        <v>0</v>
      </c>
      <c r="S124" s="493"/>
      <c r="T124" s="490" t="s">
        <v>142</v>
      </c>
      <c r="U124" s="493"/>
      <c r="V124" s="492">
        <f>SUM(U124-S124)</f>
        <v>0</v>
      </c>
      <c r="W124" s="477" t="s">
        <v>455</v>
      </c>
      <c r="X124" s="490" t="s">
        <v>154</v>
      </c>
      <c r="Y124" s="489">
        <f>IF($C$124="警備隊長・副隊長",$DV$10,IF($C$124="警備副隊長",$DV$11,IF($C$124="警備員",$DV$12,$DV$12)))</f>
        <v>0</v>
      </c>
      <c r="Z124" s="490">
        <v>0</v>
      </c>
      <c r="AA124" s="490" t="s">
        <v>30</v>
      </c>
      <c r="AB124" s="489">
        <f>Y124*Z124</f>
        <v>0</v>
      </c>
      <c r="AC124" s="493"/>
      <c r="AD124" s="490" t="s">
        <v>142</v>
      </c>
      <c r="AE124" s="493"/>
      <c r="AF124" s="492">
        <f>SUM(AE124-AC124)</f>
        <v>0</v>
      </c>
      <c r="AG124" s="477" t="s">
        <v>455</v>
      </c>
      <c r="AH124" s="490" t="s">
        <v>154</v>
      </c>
      <c r="AI124" s="489">
        <f>IF($C$124="警備隊長・副隊長",$DV$10,IF($C$124="警備副隊長",$DV$11,IF($C$124="警備員",$DV$12,$DV$12)))</f>
        <v>0</v>
      </c>
      <c r="AJ124" s="490">
        <v>0</v>
      </c>
      <c r="AK124" s="490" t="s">
        <v>30</v>
      </c>
      <c r="AL124" s="489">
        <f>AI124*AJ124</f>
        <v>0</v>
      </c>
      <c r="AM124" s="493"/>
      <c r="AN124" s="490" t="s">
        <v>142</v>
      </c>
      <c r="AO124" s="493"/>
      <c r="AP124" s="492">
        <f>SUM(AO124-AM124)</f>
        <v>0</v>
      </c>
      <c r="AQ124" s="477" t="s">
        <v>455</v>
      </c>
      <c r="AR124" s="490" t="s">
        <v>154</v>
      </c>
      <c r="AS124" s="489">
        <f>IF($C$124="警備隊長・副隊長",$DV$10,IF($C$124="警備副隊長",$DV$11,IF($C$124="警備員",$DV$12,$DV$12)))</f>
        <v>0</v>
      </c>
      <c r="AT124" s="490">
        <v>0</v>
      </c>
      <c r="AU124" s="490" t="s">
        <v>30</v>
      </c>
      <c r="AV124" s="489">
        <f>AS124*AT124</f>
        <v>0</v>
      </c>
      <c r="AW124" s="493"/>
      <c r="AX124" s="490" t="s">
        <v>142</v>
      </c>
      <c r="AY124" s="493"/>
      <c r="AZ124" s="492">
        <f>SUM(AY124-AW124)</f>
        <v>0</v>
      </c>
      <c r="BA124" s="477" t="s">
        <v>455</v>
      </c>
      <c r="BB124" s="490" t="s">
        <v>154</v>
      </c>
      <c r="BC124" s="489">
        <f>IF($C$124="警備隊長・副隊長",$DV$10,IF($C$124="警備副隊長",$DV$11,IF($C$124="警備員",$DV$12,$DV$12)))</f>
        <v>0</v>
      </c>
      <c r="BD124" s="490">
        <v>0</v>
      </c>
      <c r="BE124" s="490" t="s">
        <v>30</v>
      </c>
      <c r="BF124" s="489">
        <f>BC124*BD124</f>
        <v>0</v>
      </c>
      <c r="BG124" s="493"/>
      <c r="BH124" s="490" t="s">
        <v>142</v>
      </c>
      <c r="BI124" s="493"/>
      <c r="BJ124" s="492">
        <f>SUM(BI124-BG124)</f>
        <v>0</v>
      </c>
      <c r="BK124" s="477" t="s">
        <v>455</v>
      </c>
      <c r="BL124" s="490" t="s">
        <v>154</v>
      </c>
      <c r="BM124" s="489">
        <f>IF($C$124="警備隊長・副隊長",$DV$10,IF($C$124="警備副隊長",$DV$11,IF($C$124="警備員",$DV$12,$DV$12)))</f>
        <v>0</v>
      </c>
      <c r="BN124" s="490">
        <v>0</v>
      </c>
      <c r="BO124" s="490" t="s">
        <v>30</v>
      </c>
      <c r="BP124" s="489">
        <f>BM124*BN124</f>
        <v>0</v>
      </c>
      <c r="BQ124" s="493"/>
      <c r="BR124" s="490" t="s">
        <v>142</v>
      </c>
      <c r="BS124" s="493"/>
      <c r="BT124" s="492">
        <f>SUM(BS124-BQ124)</f>
        <v>0</v>
      </c>
      <c r="BU124" s="477" t="s">
        <v>455</v>
      </c>
      <c r="BV124" s="426" t="s">
        <v>154</v>
      </c>
      <c r="BW124" s="105">
        <f>IF($C$124="警備隊長・副隊長",$DV$10,IF($C$124="警備副隊長",$DV$11,IF($C$124="警備員",$DV$12,$DV$12)))</f>
        <v>0</v>
      </c>
      <c r="BX124" s="426">
        <v>9</v>
      </c>
      <c r="BY124" s="426" t="s">
        <v>30</v>
      </c>
      <c r="BZ124" s="105">
        <f>BW124*BX124</f>
        <v>0</v>
      </c>
      <c r="CA124" s="427">
        <v>0.27083333333333331</v>
      </c>
      <c r="CB124" s="426" t="s">
        <v>142</v>
      </c>
      <c r="CC124" s="427">
        <v>0.72916666666666663</v>
      </c>
      <c r="CD124" s="428">
        <f>SUM(CC124-CA124)</f>
        <v>0.45833333333333331</v>
      </c>
      <c r="CE124" s="477" t="s">
        <v>455</v>
      </c>
      <c r="CF124" s="426" t="s">
        <v>154</v>
      </c>
      <c r="CG124" s="105">
        <f>IF($C$124="警備隊長・副隊長",$DV$10,IF($C$124="警備副隊長",$DV$11,IF($C$124="警備員",$DV$12,$DV$12)))</f>
        <v>0</v>
      </c>
      <c r="CH124" s="426">
        <v>9</v>
      </c>
      <c r="CI124" s="426" t="s">
        <v>30</v>
      </c>
      <c r="CJ124" s="105">
        <f>CG124*CH124</f>
        <v>0</v>
      </c>
      <c r="CK124" s="427">
        <v>0.27083333333333331</v>
      </c>
      <c r="CL124" s="426" t="s">
        <v>142</v>
      </c>
      <c r="CM124" s="427">
        <v>0.72916666666666663</v>
      </c>
      <c r="CN124" s="428">
        <f>SUM(CM124-CK124)</f>
        <v>0.45833333333333331</v>
      </c>
      <c r="CO124" s="477" t="s">
        <v>455</v>
      </c>
      <c r="CP124" s="426" t="s">
        <v>154</v>
      </c>
      <c r="CQ124" s="105">
        <f>IF($C$124="警備隊長・副隊長",$DV$10,IF($C$124="警備副隊長",$DV$11,IF($C$124="警備員",$DV$12,$DV$12)))</f>
        <v>0</v>
      </c>
      <c r="CR124" s="426">
        <v>12</v>
      </c>
      <c r="CS124" s="426" t="s">
        <v>30</v>
      </c>
      <c r="CT124" s="105">
        <f>CQ124*CR124</f>
        <v>0</v>
      </c>
      <c r="CU124" s="427">
        <v>0.33333333333333331</v>
      </c>
      <c r="CV124" s="426" t="s">
        <v>142</v>
      </c>
      <c r="CW124" s="427">
        <v>0.6875</v>
      </c>
      <c r="CX124" s="428">
        <f>SUM(CW124-CU124)</f>
        <v>0.35416666666666669</v>
      </c>
      <c r="CY124" s="477" t="s">
        <v>455</v>
      </c>
      <c r="CZ124" s="426" t="s">
        <v>154</v>
      </c>
      <c r="DA124" s="105">
        <f>IF($C$124="警備隊長・副隊長",$DV$10,IF($C$124="警備副隊長",$DV$11,IF($C$124="警備員",$DV$12,$DV$12)))</f>
        <v>0</v>
      </c>
      <c r="DB124" s="426">
        <f>11+1</f>
        <v>12</v>
      </c>
      <c r="DC124" s="426" t="s">
        <v>30</v>
      </c>
      <c r="DD124" s="105">
        <f>DA124*DB124</f>
        <v>0</v>
      </c>
      <c r="DE124" s="427">
        <v>0.33333333333333331</v>
      </c>
      <c r="DF124" s="426" t="s">
        <v>142</v>
      </c>
      <c r="DG124" s="427">
        <v>0.6875</v>
      </c>
      <c r="DH124" s="428">
        <f>SUM(DG124-DE124)</f>
        <v>0.35416666666666669</v>
      </c>
      <c r="DI124" s="477" t="s">
        <v>455</v>
      </c>
      <c r="DJ124" s="426" t="s">
        <v>154</v>
      </c>
      <c r="DK124" s="105">
        <f>IF($C$124="警備隊長・副隊長",$DV$10,IF($C$124="警備副隊長",$DV$11,IF($C$124="警備員",$DV$12,$DV$12)))</f>
        <v>0</v>
      </c>
      <c r="DL124" s="426">
        <f>11+1</f>
        <v>12</v>
      </c>
      <c r="DM124" s="426" t="s">
        <v>30</v>
      </c>
      <c r="DN124" s="105">
        <f>DK124*DL124</f>
        <v>0</v>
      </c>
      <c r="DO124" s="427">
        <v>0.33333333333333331</v>
      </c>
      <c r="DP124" s="426" t="s">
        <v>142</v>
      </c>
      <c r="DQ124" s="427">
        <v>0.70833333333333337</v>
      </c>
      <c r="DR124" s="428">
        <f>SUM(DQ124-DO124)</f>
        <v>0.37500000000000006</v>
      </c>
      <c r="DT124" s="579"/>
      <c r="DU124" s="579"/>
      <c r="EA124" s="579"/>
      <c r="EC124" s="579"/>
      <c r="ED124" s="579"/>
    </row>
    <row r="125" spans="1:134" ht="16.2" x14ac:dyDescent="0.2">
      <c r="A125" s="729"/>
      <c r="B125" s="623" t="s">
        <v>155</v>
      </c>
      <c r="C125" s="624" t="s">
        <v>160</v>
      </c>
      <c r="D125" s="104" t="s">
        <v>154</v>
      </c>
      <c r="E125" s="105">
        <v>50000</v>
      </c>
      <c r="F125" s="426">
        <v>0</v>
      </c>
      <c r="G125" s="426" t="s">
        <v>30</v>
      </c>
      <c r="H125" s="105">
        <f>E125*F125</f>
        <v>0</v>
      </c>
      <c r="I125" s="476"/>
      <c r="J125" s="476" t="s">
        <v>142</v>
      </c>
      <c r="K125" s="427"/>
      <c r="L125" s="428">
        <f>SUM(K125-I125)</f>
        <v>0</v>
      </c>
      <c r="M125" s="477" t="s">
        <v>456</v>
      </c>
      <c r="N125" s="490" t="s">
        <v>154</v>
      </c>
      <c r="O125" s="489">
        <f>IF($C$125="警備隊長・副隊長",$DV$10,IF($C$125="警備副隊長",$DV$11,IF($C$125="警備員",$DV$12,$DV$12)))</f>
        <v>0</v>
      </c>
      <c r="P125" s="490">
        <v>0</v>
      </c>
      <c r="Q125" s="490" t="s">
        <v>30</v>
      </c>
      <c r="R125" s="489">
        <f>O125*P125</f>
        <v>0</v>
      </c>
      <c r="S125" s="493"/>
      <c r="T125" s="490" t="s">
        <v>142</v>
      </c>
      <c r="U125" s="493"/>
      <c r="V125" s="492">
        <f>SUM(U125-S125)</f>
        <v>0</v>
      </c>
      <c r="W125" s="477" t="s">
        <v>456</v>
      </c>
      <c r="X125" s="490" t="s">
        <v>154</v>
      </c>
      <c r="Y125" s="489">
        <f>IF($C$125="警備隊長・副隊長",$DV$10,IF($C$125="警備副隊長",$DV$11,IF($C$125="警備員",$DV$12,$DV$12)))</f>
        <v>0</v>
      </c>
      <c r="Z125" s="490">
        <v>0</v>
      </c>
      <c r="AA125" s="490" t="s">
        <v>30</v>
      </c>
      <c r="AB125" s="489">
        <f>Y125*Z125</f>
        <v>0</v>
      </c>
      <c r="AC125" s="493"/>
      <c r="AD125" s="490" t="s">
        <v>142</v>
      </c>
      <c r="AE125" s="493"/>
      <c r="AF125" s="492">
        <f>SUM(AE125-AC125)</f>
        <v>0</v>
      </c>
      <c r="AG125" s="477" t="s">
        <v>456</v>
      </c>
      <c r="AH125" s="490" t="s">
        <v>154</v>
      </c>
      <c r="AI125" s="489">
        <f>IF($C$125="警備隊長・副隊長",$DV$10,IF($C$125="警備副隊長",$DV$11,IF($C$125="警備員",$DV$12,$DV$12)))</f>
        <v>0</v>
      </c>
      <c r="AJ125" s="490">
        <v>0</v>
      </c>
      <c r="AK125" s="490" t="s">
        <v>30</v>
      </c>
      <c r="AL125" s="489">
        <f>AI125*AJ125</f>
        <v>0</v>
      </c>
      <c r="AM125" s="493"/>
      <c r="AN125" s="490" t="s">
        <v>142</v>
      </c>
      <c r="AO125" s="493"/>
      <c r="AP125" s="492">
        <f>SUM(AO125-AM125)</f>
        <v>0</v>
      </c>
      <c r="AQ125" s="477" t="s">
        <v>456</v>
      </c>
      <c r="AR125" s="490" t="s">
        <v>154</v>
      </c>
      <c r="AS125" s="489">
        <f>IF($C$125="警備隊長・副隊長",$DV$10,IF($C$125="警備副隊長",$DV$11,IF($C$125="警備員",$DV$12,$DV$12)))</f>
        <v>0</v>
      </c>
      <c r="AT125" s="490">
        <v>0</v>
      </c>
      <c r="AU125" s="490" t="s">
        <v>30</v>
      </c>
      <c r="AV125" s="489">
        <f>AS125*AT125</f>
        <v>0</v>
      </c>
      <c r="AW125" s="493"/>
      <c r="AX125" s="490" t="s">
        <v>142</v>
      </c>
      <c r="AY125" s="493"/>
      <c r="AZ125" s="492">
        <f>SUM(AY125-AW125)</f>
        <v>0</v>
      </c>
      <c r="BA125" s="477" t="s">
        <v>456</v>
      </c>
      <c r="BB125" s="490" t="s">
        <v>154</v>
      </c>
      <c r="BC125" s="489">
        <f>IF($C$125="警備隊長・副隊長",$DV$10,IF($C$125="警備副隊長",$DV$11,IF($C$125="警備員",$DV$12,$DV$12)))</f>
        <v>0</v>
      </c>
      <c r="BD125" s="490">
        <v>0</v>
      </c>
      <c r="BE125" s="490" t="s">
        <v>30</v>
      </c>
      <c r="BF125" s="489">
        <f>BC125*BD125</f>
        <v>0</v>
      </c>
      <c r="BG125" s="493"/>
      <c r="BH125" s="490" t="s">
        <v>142</v>
      </c>
      <c r="BI125" s="493"/>
      <c r="BJ125" s="492">
        <f>SUM(BI125-BG125)</f>
        <v>0</v>
      </c>
      <c r="BK125" s="477" t="s">
        <v>456</v>
      </c>
      <c r="BL125" s="490" t="s">
        <v>154</v>
      </c>
      <c r="BM125" s="489">
        <f>IF($C$125="警備隊長・副隊長",$DV$10,IF($C$125="警備副隊長",$DV$11,IF($C$125="警備員",$DV$12,$DV$12)))</f>
        <v>0</v>
      </c>
      <c r="BN125" s="490">
        <v>0</v>
      </c>
      <c r="BO125" s="490" t="s">
        <v>30</v>
      </c>
      <c r="BP125" s="489">
        <f>BM125*BN125</f>
        <v>0</v>
      </c>
      <c r="BQ125" s="493"/>
      <c r="BR125" s="490" t="s">
        <v>142</v>
      </c>
      <c r="BS125" s="493"/>
      <c r="BT125" s="492">
        <f>SUM(BS125-BQ125)</f>
        <v>0</v>
      </c>
      <c r="BU125" s="477" t="s">
        <v>456</v>
      </c>
      <c r="BV125" s="426" t="s">
        <v>154</v>
      </c>
      <c r="BW125" s="105">
        <f>IF($C$125="警備隊長・副隊長",$DV$10,IF($C$125="警備副隊長",$DV$11,IF($C$125="警備員",$DV$12,$DV$12)))</f>
        <v>0</v>
      </c>
      <c r="BX125" s="426">
        <v>1</v>
      </c>
      <c r="BY125" s="426" t="s">
        <v>30</v>
      </c>
      <c r="BZ125" s="105">
        <f>BW125*BX125</f>
        <v>0</v>
      </c>
      <c r="CA125" s="427">
        <v>0.27083333333333331</v>
      </c>
      <c r="CB125" s="426" t="s">
        <v>142</v>
      </c>
      <c r="CC125" s="427">
        <v>0.77083333333333337</v>
      </c>
      <c r="CD125" s="428">
        <f>SUM(CC125-CA125)</f>
        <v>0.5</v>
      </c>
      <c r="CE125" s="477" t="s">
        <v>456</v>
      </c>
      <c r="CF125" s="426" t="s">
        <v>154</v>
      </c>
      <c r="CG125" s="105">
        <f>IF($C$125="警備隊長・副隊長",$DV$10,IF($C$125="警備副隊長",$DV$11,IF($C$125="警備員",$DV$12,$DV$12)))</f>
        <v>0</v>
      </c>
      <c r="CH125" s="426">
        <v>1</v>
      </c>
      <c r="CI125" s="426" t="s">
        <v>30</v>
      </c>
      <c r="CJ125" s="105">
        <f>CG125*CH125</f>
        <v>0</v>
      </c>
      <c r="CK125" s="427">
        <v>0.27083333333333331</v>
      </c>
      <c r="CL125" s="426" t="s">
        <v>142</v>
      </c>
      <c r="CM125" s="427">
        <v>0.77083333333333337</v>
      </c>
      <c r="CN125" s="428">
        <f>SUM(CM125-CK125)</f>
        <v>0.5</v>
      </c>
      <c r="CO125" s="477" t="s">
        <v>456</v>
      </c>
      <c r="CP125" s="426" t="s">
        <v>154</v>
      </c>
      <c r="CQ125" s="105">
        <f>IF($C$125="警備隊長・副隊長",$DV$10,IF($C$125="警備副隊長",$DV$11,IF($C$125="警備員",$DV$12,$DV$12)))</f>
        <v>0</v>
      </c>
      <c r="CR125" s="426">
        <v>1</v>
      </c>
      <c r="CS125" s="426" t="s">
        <v>30</v>
      </c>
      <c r="CT125" s="105">
        <f>CQ125*CR125</f>
        <v>0</v>
      </c>
      <c r="CU125" s="427">
        <v>0.33333333333333331</v>
      </c>
      <c r="CV125" s="426" t="s">
        <v>142</v>
      </c>
      <c r="CW125" s="427">
        <v>0.75</v>
      </c>
      <c r="CX125" s="428">
        <f>SUM(CW125-CU125)</f>
        <v>0.41666666666666669</v>
      </c>
      <c r="CY125" s="477" t="s">
        <v>456</v>
      </c>
      <c r="CZ125" s="426" t="s">
        <v>154</v>
      </c>
      <c r="DA125" s="105">
        <f>IF($C$125="警備隊長・副隊長",$DV$10,IF($C$125="警備副隊長",$DV$11,IF($C$125="警備員",$DV$12,$DV$12)))</f>
        <v>0</v>
      </c>
      <c r="DB125" s="426">
        <f>2-1</f>
        <v>1</v>
      </c>
      <c r="DC125" s="426" t="s">
        <v>30</v>
      </c>
      <c r="DD125" s="105">
        <f>DA125*DB125</f>
        <v>0</v>
      </c>
      <c r="DE125" s="427">
        <v>0.33333333333333331</v>
      </c>
      <c r="DF125" s="426" t="s">
        <v>142</v>
      </c>
      <c r="DG125" s="427">
        <v>0.75</v>
      </c>
      <c r="DH125" s="428">
        <f>SUM(DG125-DE125)</f>
        <v>0.41666666666666669</v>
      </c>
      <c r="DI125" s="477" t="s">
        <v>456</v>
      </c>
      <c r="DJ125" s="426" t="s">
        <v>154</v>
      </c>
      <c r="DK125" s="105">
        <f>IF($C$125="警備隊長・副隊長",$DV$10,IF($C$125="警備副隊長",$DV$11,IF($C$125="警備員",$DV$12,$DV$12)))</f>
        <v>0</v>
      </c>
      <c r="DL125" s="426">
        <f>2-1</f>
        <v>1</v>
      </c>
      <c r="DM125" s="426" t="s">
        <v>30</v>
      </c>
      <c r="DN125" s="105">
        <f>DK125*DL125</f>
        <v>0</v>
      </c>
      <c r="DO125" s="427">
        <v>0.33333333333333331</v>
      </c>
      <c r="DP125" s="426" t="s">
        <v>142</v>
      </c>
      <c r="DQ125" s="427">
        <v>0.77083333333333337</v>
      </c>
      <c r="DR125" s="428">
        <f>SUM(DQ125-DO125)</f>
        <v>0.43750000000000006</v>
      </c>
      <c r="DT125" s="579"/>
      <c r="DU125" s="579"/>
      <c r="EA125" s="579"/>
      <c r="EC125" s="579"/>
      <c r="ED125" s="579"/>
    </row>
    <row r="126" spans="1:134" ht="16.2" x14ac:dyDescent="0.2">
      <c r="A126" s="729"/>
      <c r="B126" s="623" t="s">
        <v>156</v>
      </c>
      <c r="C126" s="624" t="s">
        <v>161</v>
      </c>
      <c r="D126" s="104" t="s">
        <v>154</v>
      </c>
      <c r="E126" s="105">
        <v>50000</v>
      </c>
      <c r="F126" s="426">
        <v>0</v>
      </c>
      <c r="G126" s="426" t="s">
        <v>30</v>
      </c>
      <c r="H126" s="105">
        <f>E126*F126</f>
        <v>0</v>
      </c>
      <c r="I126" s="476"/>
      <c r="J126" s="476" t="s">
        <v>142</v>
      </c>
      <c r="K126" s="427"/>
      <c r="L126" s="428">
        <f>SUM(K126-I126)</f>
        <v>0</v>
      </c>
      <c r="M126" s="477" t="s">
        <v>457</v>
      </c>
      <c r="N126" s="490" t="s">
        <v>154</v>
      </c>
      <c r="O126" s="489">
        <f>IF($C$126="警備隊長・副隊長",$DV$10,IF($C$126="警備副隊長",$DV$11,IF($C$126="警備員",$DV$12,$DV$12)))</f>
        <v>0</v>
      </c>
      <c r="P126" s="490">
        <v>0</v>
      </c>
      <c r="Q126" s="490" t="s">
        <v>30</v>
      </c>
      <c r="R126" s="489">
        <f>O126*P126</f>
        <v>0</v>
      </c>
      <c r="S126" s="493"/>
      <c r="T126" s="490" t="s">
        <v>142</v>
      </c>
      <c r="U126" s="493"/>
      <c r="V126" s="492">
        <f>SUM(U126-S126)</f>
        <v>0</v>
      </c>
      <c r="W126" s="477" t="s">
        <v>457</v>
      </c>
      <c r="X126" s="490" t="s">
        <v>154</v>
      </c>
      <c r="Y126" s="489">
        <f>IF($C$126="警備隊長・副隊長",$DV$10,IF($C$126="警備副隊長",$DV$11,IF($C$126="警備員",$DV$12,$DV$12)))</f>
        <v>0</v>
      </c>
      <c r="Z126" s="490">
        <v>0</v>
      </c>
      <c r="AA126" s="490" t="s">
        <v>30</v>
      </c>
      <c r="AB126" s="489">
        <f>Y126*Z126</f>
        <v>0</v>
      </c>
      <c r="AC126" s="493"/>
      <c r="AD126" s="490" t="s">
        <v>142</v>
      </c>
      <c r="AE126" s="493"/>
      <c r="AF126" s="492">
        <f>SUM(AE126-AC126)</f>
        <v>0</v>
      </c>
      <c r="AG126" s="477" t="s">
        <v>457</v>
      </c>
      <c r="AH126" s="490" t="s">
        <v>154</v>
      </c>
      <c r="AI126" s="489">
        <f>IF($C$126="警備隊長・副隊長",$DV$10,IF($C$126="警備副隊長",$DV$11,IF($C$126="警備員",$DV$12,$DV$12)))</f>
        <v>0</v>
      </c>
      <c r="AJ126" s="490">
        <v>0</v>
      </c>
      <c r="AK126" s="490" t="s">
        <v>30</v>
      </c>
      <c r="AL126" s="489">
        <f>AI126*AJ126</f>
        <v>0</v>
      </c>
      <c r="AM126" s="493"/>
      <c r="AN126" s="490" t="s">
        <v>142</v>
      </c>
      <c r="AO126" s="493"/>
      <c r="AP126" s="492">
        <f>SUM(AO126-AM126)</f>
        <v>0</v>
      </c>
      <c r="AQ126" s="477" t="s">
        <v>457</v>
      </c>
      <c r="AR126" s="490" t="s">
        <v>154</v>
      </c>
      <c r="AS126" s="489">
        <f>IF($C$126="警備隊長・副隊長",$DV$10,IF($C$126="警備副隊長",$DV$11,IF($C$126="警備員",$DV$12,$DV$12)))</f>
        <v>0</v>
      </c>
      <c r="AT126" s="490">
        <v>0</v>
      </c>
      <c r="AU126" s="490" t="s">
        <v>30</v>
      </c>
      <c r="AV126" s="489">
        <f>AS126*AT126</f>
        <v>0</v>
      </c>
      <c r="AW126" s="493"/>
      <c r="AX126" s="490" t="s">
        <v>142</v>
      </c>
      <c r="AY126" s="493"/>
      <c r="AZ126" s="492">
        <f>SUM(AY126-AW126)</f>
        <v>0</v>
      </c>
      <c r="BA126" s="477" t="s">
        <v>457</v>
      </c>
      <c r="BB126" s="490" t="s">
        <v>154</v>
      </c>
      <c r="BC126" s="489">
        <f>IF($C$126="警備隊長・副隊長",$DV$10,IF($C$126="警備副隊長",$DV$11,IF($C$126="警備員",$DV$12,$DV$12)))</f>
        <v>0</v>
      </c>
      <c r="BD126" s="490">
        <v>0</v>
      </c>
      <c r="BE126" s="490" t="s">
        <v>30</v>
      </c>
      <c r="BF126" s="489">
        <f>BC126*BD126</f>
        <v>0</v>
      </c>
      <c r="BG126" s="493"/>
      <c r="BH126" s="490" t="s">
        <v>142</v>
      </c>
      <c r="BI126" s="493"/>
      <c r="BJ126" s="492">
        <f>SUM(BI126-BG126)</f>
        <v>0</v>
      </c>
      <c r="BK126" s="477" t="s">
        <v>457</v>
      </c>
      <c r="BL126" s="490" t="s">
        <v>154</v>
      </c>
      <c r="BM126" s="489">
        <f>IF($C$126="警備隊長・副隊長",$DV$10,IF($C$126="警備副隊長",$DV$11,IF($C$126="警備員",$DV$12,$DV$12)))</f>
        <v>0</v>
      </c>
      <c r="BN126" s="490">
        <v>0</v>
      </c>
      <c r="BO126" s="490" t="s">
        <v>30</v>
      </c>
      <c r="BP126" s="489">
        <f>BM126*BN126</f>
        <v>0</v>
      </c>
      <c r="BQ126" s="493"/>
      <c r="BR126" s="490" t="s">
        <v>142</v>
      </c>
      <c r="BS126" s="493"/>
      <c r="BT126" s="492">
        <f>SUM(BS126-BQ126)</f>
        <v>0</v>
      </c>
      <c r="BU126" s="477" t="s">
        <v>457</v>
      </c>
      <c r="BV126" s="426" t="s">
        <v>154</v>
      </c>
      <c r="BW126" s="105">
        <f>IF($C$126="警備隊長・副隊長",$DV$10,IF($C$126="警備副隊長",$DV$11,IF($C$126="警備員",$DV$12,$DV$12)))</f>
        <v>0</v>
      </c>
      <c r="BX126" s="426">
        <v>12</v>
      </c>
      <c r="BY126" s="426" t="s">
        <v>30</v>
      </c>
      <c r="BZ126" s="105">
        <f>BW126*BX126</f>
        <v>0</v>
      </c>
      <c r="CA126" s="427">
        <v>0.27083333333333331</v>
      </c>
      <c r="CB126" s="426" t="s">
        <v>142</v>
      </c>
      <c r="CC126" s="427">
        <v>0.77083333333333337</v>
      </c>
      <c r="CD126" s="428">
        <f>SUM(CC126-CA126)</f>
        <v>0.5</v>
      </c>
      <c r="CE126" s="477" t="s">
        <v>457</v>
      </c>
      <c r="CF126" s="426" t="s">
        <v>154</v>
      </c>
      <c r="CG126" s="105">
        <f>IF($C$126="警備隊長・副隊長",$DV$10,IF($C$126="警備副隊長",$DV$11,IF($C$126="警備員",$DV$12,$DV$12)))</f>
        <v>0</v>
      </c>
      <c r="CH126" s="426">
        <v>12</v>
      </c>
      <c r="CI126" s="426" t="s">
        <v>30</v>
      </c>
      <c r="CJ126" s="105">
        <f>CG126*CH126</f>
        <v>0</v>
      </c>
      <c r="CK126" s="427">
        <v>0.27083333333333331</v>
      </c>
      <c r="CL126" s="426" t="s">
        <v>142</v>
      </c>
      <c r="CM126" s="427">
        <v>0.77083333333333337</v>
      </c>
      <c r="CN126" s="428">
        <f>SUM(CM126-CK126)</f>
        <v>0.5</v>
      </c>
      <c r="CO126" s="477" t="s">
        <v>457</v>
      </c>
      <c r="CP126" s="490" t="s">
        <v>154</v>
      </c>
      <c r="CQ126" s="489">
        <f>IF($C$126="警備隊長・副隊長",$DV$10,IF($C$126="警備副隊長",$DV$11,IF($C$126="警備員",$DV$12,$DV$12)))</f>
        <v>0</v>
      </c>
      <c r="CR126" s="490">
        <f>12-12</f>
        <v>0</v>
      </c>
      <c r="CS126" s="490" t="s">
        <v>30</v>
      </c>
      <c r="CT126" s="489">
        <f>CQ126*CR126</f>
        <v>0</v>
      </c>
      <c r="CU126" s="493"/>
      <c r="CV126" s="490" t="s">
        <v>142</v>
      </c>
      <c r="CW126" s="493"/>
      <c r="CX126" s="492">
        <f>SUM(CW126-CU126)</f>
        <v>0</v>
      </c>
      <c r="CY126" s="477" t="s">
        <v>457</v>
      </c>
      <c r="CZ126" s="490" t="s">
        <v>154</v>
      </c>
      <c r="DA126" s="489">
        <f>IF($C$126="警備隊長・副隊長",$DV$10,IF($C$126="警備副隊長",$DV$11,IF($C$126="警備員",$DV$12,$DV$12)))</f>
        <v>0</v>
      </c>
      <c r="DB126" s="490">
        <f>12-12</f>
        <v>0</v>
      </c>
      <c r="DC126" s="490" t="s">
        <v>30</v>
      </c>
      <c r="DD126" s="489">
        <f>DA126*DB126</f>
        <v>0</v>
      </c>
      <c r="DE126" s="493"/>
      <c r="DF126" s="490" t="s">
        <v>142</v>
      </c>
      <c r="DG126" s="493"/>
      <c r="DH126" s="492">
        <f>SUM(DG126-DE126)</f>
        <v>0</v>
      </c>
      <c r="DI126" s="477" t="s">
        <v>457</v>
      </c>
      <c r="DJ126" s="490" t="s">
        <v>154</v>
      </c>
      <c r="DK126" s="489">
        <f>IF($C$126="警備隊長・副隊長",$DV$10,IF($C$126="警備副隊長",$DV$11,IF($C$126="警備員",$DV$12,$DV$12)))</f>
        <v>0</v>
      </c>
      <c r="DL126" s="490">
        <f>12-12</f>
        <v>0</v>
      </c>
      <c r="DM126" s="490" t="s">
        <v>30</v>
      </c>
      <c r="DN126" s="489">
        <f>DK126*DL126</f>
        <v>0</v>
      </c>
      <c r="DO126" s="493"/>
      <c r="DP126" s="490" t="s">
        <v>142</v>
      </c>
      <c r="DQ126" s="493"/>
      <c r="DR126" s="492">
        <f>SUM(DQ126-DO126)</f>
        <v>0</v>
      </c>
      <c r="DT126" s="579"/>
      <c r="DU126" s="579"/>
      <c r="EA126" s="579"/>
      <c r="EC126" s="579"/>
      <c r="ED126" s="579"/>
    </row>
    <row r="127" spans="1:134" ht="30" x14ac:dyDescent="0.2">
      <c r="A127" s="729"/>
      <c r="B127" s="625" t="s">
        <v>157</v>
      </c>
      <c r="C127" s="630" t="s">
        <v>437</v>
      </c>
      <c r="D127" s="104" t="s">
        <v>154</v>
      </c>
      <c r="E127" s="105">
        <v>50000</v>
      </c>
      <c r="F127" s="426">
        <v>0</v>
      </c>
      <c r="G127" s="426" t="s">
        <v>30</v>
      </c>
      <c r="H127" s="105">
        <f>E127*F127</f>
        <v>0</v>
      </c>
      <c r="I127" s="476"/>
      <c r="J127" s="476" t="s">
        <v>142</v>
      </c>
      <c r="K127" s="427"/>
      <c r="L127" s="428">
        <f>SUM(K127-I127)</f>
        <v>0</v>
      </c>
      <c r="M127" s="477" t="s">
        <v>350</v>
      </c>
      <c r="N127" s="490" t="s">
        <v>154</v>
      </c>
      <c r="O127" s="489">
        <f>IF($C$127="警備隊長・副隊長",$DV$10,IF($C$127="警備副隊長",$DV$11,IF($C$127="警備員",$DV$12,$DV$12)))</f>
        <v>0</v>
      </c>
      <c r="P127" s="490">
        <v>0</v>
      </c>
      <c r="Q127" s="490" t="s">
        <v>30</v>
      </c>
      <c r="R127" s="489">
        <f>O127*P127</f>
        <v>0</v>
      </c>
      <c r="S127" s="493"/>
      <c r="T127" s="490" t="s">
        <v>142</v>
      </c>
      <c r="U127" s="493"/>
      <c r="V127" s="492">
        <f>SUM(U127-S127)</f>
        <v>0</v>
      </c>
      <c r="W127" s="477" t="s">
        <v>461</v>
      </c>
      <c r="X127" s="490" t="s">
        <v>154</v>
      </c>
      <c r="Y127" s="489">
        <f>IF($C$127="警備隊長・副隊長",$DV$10,IF($C$127="警備副隊長",$DV$11,IF($C$127="警備員",$DV$12,$DV$12)))</f>
        <v>0</v>
      </c>
      <c r="Z127" s="490">
        <v>0</v>
      </c>
      <c r="AA127" s="490" t="s">
        <v>30</v>
      </c>
      <c r="AB127" s="489">
        <f>Y127*Z127</f>
        <v>0</v>
      </c>
      <c r="AC127" s="493"/>
      <c r="AD127" s="490" t="s">
        <v>142</v>
      </c>
      <c r="AE127" s="493"/>
      <c r="AF127" s="492">
        <f>SUM(AE127-AC127)</f>
        <v>0</v>
      </c>
      <c r="AG127" s="477" t="s">
        <v>461</v>
      </c>
      <c r="AH127" s="490" t="s">
        <v>154</v>
      </c>
      <c r="AI127" s="489">
        <f>IF($C$127="警備隊長・副隊長",$DV$10,IF($C$127="警備副隊長",$DV$11,IF($C$127="警備員",$DV$12,$DV$12)))</f>
        <v>0</v>
      </c>
      <c r="AJ127" s="490">
        <v>0</v>
      </c>
      <c r="AK127" s="490" t="s">
        <v>30</v>
      </c>
      <c r="AL127" s="489">
        <f>AI127*AJ127</f>
        <v>0</v>
      </c>
      <c r="AM127" s="493"/>
      <c r="AN127" s="490" t="s">
        <v>142</v>
      </c>
      <c r="AO127" s="493"/>
      <c r="AP127" s="492">
        <f>SUM(AO127-AM127)</f>
        <v>0</v>
      </c>
      <c r="AQ127" s="477" t="s">
        <v>461</v>
      </c>
      <c r="AR127" s="490" t="s">
        <v>154</v>
      </c>
      <c r="AS127" s="489">
        <f>IF($C$127="警備隊長・副隊長",$DV$10,IF($C$127="警備副隊長",$DV$11,IF($C$127="警備員",$DV$12,$DV$12)))</f>
        <v>0</v>
      </c>
      <c r="AT127" s="490">
        <v>0</v>
      </c>
      <c r="AU127" s="490" t="s">
        <v>30</v>
      </c>
      <c r="AV127" s="489">
        <f>AS127*AT127</f>
        <v>0</v>
      </c>
      <c r="AW127" s="493"/>
      <c r="AX127" s="490" t="s">
        <v>142</v>
      </c>
      <c r="AY127" s="493"/>
      <c r="AZ127" s="492">
        <f>SUM(AY127-AW127)</f>
        <v>0</v>
      </c>
      <c r="BA127" s="477" t="s">
        <v>461</v>
      </c>
      <c r="BB127" s="426" t="s">
        <v>154</v>
      </c>
      <c r="BC127" s="105">
        <f>IF($C$127="警備隊長・副隊長",$DV$10,IF($C$127="警備副隊長",$DV$11,IF($C$127="警備員",$DV$12,$DV$12)))</f>
        <v>0</v>
      </c>
      <c r="BD127" s="426">
        <v>4</v>
      </c>
      <c r="BE127" s="426" t="s">
        <v>30</v>
      </c>
      <c r="BF127" s="105">
        <f>BC127*BD127</f>
        <v>0</v>
      </c>
      <c r="BG127" s="427">
        <v>0.33333333333333331</v>
      </c>
      <c r="BH127" s="426" t="s">
        <v>142</v>
      </c>
      <c r="BI127" s="427">
        <v>0.625</v>
      </c>
      <c r="BJ127" s="428">
        <f>SUM(BI127-BG127)</f>
        <v>0.29166666666666669</v>
      </c>
      <c r="BK127" s="477" t="s">
        <v>461</v>
      </c>
      <c r="BL127" s="426" t="s">
        <v>154</v>
      </c>
      <c r="BM127" s="105">
        <f>IF($C$127="警備隊長・副隊長",$DV$10,IF($C$127="警備副隊長",$DV$11,IF($C$127="警備員",$DV$12,$DV$12)))</f>
        <v>0</v>
      </c>
      <c r="BN127" s="426">
        <v>4</v>
      </c>
      <c r="BO127" s="426" t="s">
        <v>30</v>
      </c>
      <c r="BP127" s="105">
        <f>BM127*BN127</f>
        <v>0</v>
      </c>
      <c r="BQ127" s="427">
        <v>0.33333333333333331</v>
      </c>
      <c r="BR127" s="426" t="s">
        <v>142</v>
      </c>
      <c r="BS127" s="427">
        <v>0.625</v>
      </c>
      <c r="BT127" s="428">
        <f>SUM(BS127-BQ127)</f>
        <v>0.29166666666666669</v>
      </c>
      <c r="BU127" s="477" t="s">
        <v>461</v>
      </c>
      <c r="BV127" s="426" t="s">
        <v>154</v>
      </c>
      <c r="BW127" s="105">
        <f>IF($C$127="警備隊長・副隊長",$DV$10,IF($C$127="警備副隊長",$DV$11,IF($C$127="警備員",$DV$12,$DV$12)))</f>
        <v>0</v>
      </c>
      <c r="BX127" s="426">
        <v>2</v>
      </c>
      <c r="BY127" s="426" t="s">
        <v>30</v>
      </c>
      <c r="BZ127" s="105">
        <f>BW127*BX127</f>
        <v>0</v>
      </c>
      <c r="CA127" s="427">
        <v>0.33333333333333331</v>
      </c>
      <c r="CB127" s="426" t="s">
        <v>142</v>
      </c>
      <c r="CC127" s="427">
        <v>0.625</v>
      </c>
      <c r="CD127" s="428">
        <f>SUM(CC127-CA127)</f>
        <v>0.29166666666666669</v>
      </c>
      <c r="CE127" s="477" t="s">
        <v>461</v>
      </c>
      <c r="CF127" s="490" t="s">
        <v>154</v>
      </c>
      <c r="CG127" s="489">
        <f>IF($C$127="警備隊長・副隊長",$DV$10,IF($C$127="警備副隊長",$DV$11,IF($C$127="警備員",$DV$12,$DV$12)))</f>
        <v>0</v>
      </c>
      <c r="CH127" s="490">
        <f>2-2</f>
        <v>0</v>
      </c>
      <c r="CI127" s="490" t="s">
        <v>30</v>
      </c>
      <c r="CJ127" s="489">
        <f>CG127*CH127</f>
        <v>0</v>
      </c>
      <c r="CK127" s="493"/>
      <c r="CL127" s="490" t="s">
        <v>142</v>
      </c>
      <c r="CM127" s="493"/>
      <c r="CN127" s="492">
        <f>SUM(CM127-CK127)</f>
        <v>0</v>
      </c>
      <c r="CO127" s="477" t="s">
        <v>461</v>
      </c>
      <c r="CP127" s="490" t="s">
        <v>154</v>
      </c>
      <c r="CQ127" s="489">
        <f>IF($C$127="警備隊長・副隊長",$DV$10,IF($C$127="警備副隊長",$DV$11,IF($C$127="警備員",$DV$12,$DV$12)))</f>
        <v>0</v>
      </c>
      <c r="CR127" s="490">
        <f>2-2</f>
        <v>0</v>
      </c>
      <c r="CS127" s="490" t="s">
        <v>30</v>
      </c>
      <c r="CT127" s="489">
        <f>CQ127*CR127</f>
        <v>0</v>
      </c>
      <c r="CU127" s="493"/>
      <c r="CV127" s="490" t="s">
        <v>142</v>
      </c>
      <c r="CW127" s="493"/>
      <c r="CX127" s="492">
        <f>SUM(CW127-CU127)</f>
        <v>0</v>
      </c>
      <c r="CY127" s="477" t="s">
        <v>461</v>
      </c>
      <c r="CZ127" s="490" t="s">
        <v>154</v>
      </c>
      <c r="DA127" s="489">
        <f>IF($C$127="警備隊長・副隊長",$DV$10,IF($C$127="警備副隊長",$DV$11,IF($C$127="警備員",$DV$12,$DV$12)))</f>
        <v>0</v>
      </c>
      <c r="DB127" s="490">
        <f>2-2</f>
        <v>0</v>
      </c>
      <c r="DC127" s="490" t="s">
        <v>30</v>
      </c>
      <c r="DD127" s="489">
        <f>DA127*DB127</f>
        <v>0</v>
      </c>
      <c r="DE127" s="493"/>
      <c r="DF127" s="490" t="s">
        <v>142</v>
      </c>
      <c r="DG127" s="493"/>
      <c r="DH127" s="492">
        <f>SUM(DG127-DE127)</f>
        <v>0</v>
      </c>
      <c r="DI127" s="477" t="s">
        <v>461</v>
      </c>
      <c r="DJ127" s="490" t="s">
        <v>154</v>
      </c>
      <c r="DK127" s="489">
        <f>IF($C$127="警備隊長・副隊長",$DV$10,IF($C$127="警備副隊長",$DV$11,IF($C$127="警備員",$DV$12,$DV$12)))</f>
        <v>0</v>
      </c>
      <c r="DL127" s="490">
        <f>2-2</f>
        <v>0</v>
      </c>
      <c r="DM127" s="490" t="s">
        <v>30</v>
      </c>
      <c r="DN127" s="489">
        <f>DK127*DL127</f>
        <v>0</v>
      </c>
      <c r="DO127" s="493"/>
      <c r="DP127" s="490" t="s">
        <v>142</v>
      </c>
      <c r="DQ127" s="493"/>
      <c r="DR127" s="492">
        <f>SUM(DQ127-DO127)</f>
        <v>0</v>
      </c>
      <c r="DT127" s="579"/>
      <c r="DU127" s="579"/>
      <c r="EA127" s="579"/>
      <c r="EC127" s="579"/>
      <c r="ED127" s="579"/>
    </row>
    <row r="128" spans="1:134" x14ac:dyDescent="0.2">
      <c r="A128" s="714" t="s">
        <v>151</v>
      </c>
      <c r="B128" s="715"/>
      <c r="C128" s="716"/>
      <c r="D128" s="513"/>
      <c r="E128" s="514"/>
      <c r="F128" s="515">
        <f>SUM(F124:F127)</f>
        <v>0</v>
      </c>
      <c r="G128" s="516" t="s">
        <v>30</v>
      </c>
      <c r="H128" s="517">
        <f>SUM(H124:H127)</f>
        <v>0</v>
      </c>
      <c r="I128" s="717"/>
      <c r="J128" s="718"/>
      <c r="K128" s="719"/>
      <c r="L128" s="720"/>
      <c r="M128" s="518"/>
      <c r="N128" s="542"/>
      <c r="O128" s="519"/>
      <c r="P128" s="520">
        <f>SUM(P122:P127)</f>
        <v>0</v>
      </c>
      <c r="Q128" s="551" t="s">
        <v>30</v>
      </c>
      <c r="R128" s="519">
        <f>SUM(R122:R127)</f>
        <v>0</v>
      </c>
      <c r="S128" s="521"/>
      <c r="T128" s="522"/>
      <c r="U128" s="522"/>
      <c r="V128" s="523"/>
      <c r="W128" s="518"/>
      <c r="X128" s="542"/>
      <c r="Y128" s="519"/>
      <c r="Z128" s="520">
        <f t="shared" ref="Z128" si="248">SUM(Z122:Z127)</f>
        <v>0</v>
      </c>
      <c r="AA128" s="551" t="s">
        <v>30</v>
      </c>
      <c r="AB128" s="519">
        <f t="shared" ref="AB128" si="249">SUM(AB122:AB127)</f>
        <v>0</v>
      </c>
      <c r="AC128" s="521"/>
      <c r="AD128" s="522"/>
      <c r="AE128" s="522"/>
      <c r="AF128" s="523"/>
      <c r="AG128" s="518"/>
      <c r="AH128" s="542"/>
      <c r="AI128" s="519"/>
      <c r="AJ128" s="520">
        <f t="shared" ref="AJ128" si="250">SUM(AJ122:AJ127)</f>
        <v>0</v>
      </c>
      <c r="AK128" s="551" t="s">
        <v>30</v>
      </c>
      <c r="AL128" s="519">
        <f t="shared" ref="AL128" si="251">SUM(AL122:AL127)</f>
        <v>0</v>
      </c>
      <c r="AM128" s="521"/>
      <c r="AN128" s="522"/>
      <c r="AO128" s="522"/>
      <c r="AP128" s="523"/>
      <c r="AQ128" s="518"/>
      <c r="AR128" s="542"/>
      <c r="AS128" s="519"/>
      <c r="AT128" s="520">
        <f t="shared" ref="AT128" si="252">SUM(AT122:AT127)</f>
        <v>0</v>
      </c>
      <c r="AU128" s="551" t="s">
        <v>30</v>
      </c>
      <c r="AV128" s="519">
        <f t="shared" ref="AV128" si="253">SUM(AV122:AV127)</f>
        <v>0</v>
      </c>
      <c r="AW128" s="521"/>
      <c r="AX128" s="522"/>
      <c r="AY128" s="522"/>
      <c r="AZ128" s="523"/>
      <c r="BA128" s="518"/>
      <c r="BB128" s="542"/>
      <c r="BC128" s="519"/>
      <c r="BD128" s="520">
        <f t="shared" ref="BD128" si="254">SUM(BD122:BD127)</f>
        <v>4</v>
      </c>
      <c r="BE128" s="551" t="s">
        <v>30</v>
      </c>
      <c r="BF128" s="519">
        <f t="shared" ref="BF128" si="255">SUM(BF122:BF127)</f>
        <v>0</v>
      </c>
      <c r="BG128" s="521"/>
      <c r="BH128" s="522"/>
      <c r="BI128" s="522"/>
      <c r="BJ128" s="523"/>
      <c r="BK128" s="518"/>
      <c r="BL128" s="542"/>
      <c r="BM128" s="519"/>
      <c r="BN128" s="520">
        <f t="shared" ref="BN128" si="256">SUM(BN122:BN127)</f>
        <v>5</v>
      </c>
      <c r="BO128" s="551" t="s">
        <v>30</v>
      </c>
      <c r="BP128" s="519">
        <f t="shared" ref="BP128" si="257">SUM(BP122:BP127)</f>
        <v>0</v>
      </c>
      <c r="BQ128" s="521"/>
      <c r="BR128" s="522"/>
      <c r="BS128" s="522"/>
      <c r="BT128" s="523"/>
      <c r="BU128" s="518"/>
      <c r="BV128" s="542"/>
      <c r="BW128" s="519"/>
      <c r="BX128" s="520">
        <f t="shared" ref="BX128" si="258">SUM(BX122:BX127)</f>
        <v>27</v>
      </c>
      <c r="BY128" s="551" t="s">
        <v>30</v>
      </c>
      <c r="BZ128" s="519">
        <f t="shared" ref="BZ128" si="259">SUM(BZ122:BZ127)</f>
        <v>0</v>
      </c>
      <c r="CA128" s="521"/>
      <c r="CB128" s="522"/>
      <c r="CC128" s="522"/>
      <c r="CD128" s="523"/>
      <c r="CE128" s="518"/>
      <c r="CF128" s="542"/>
      <c r="CG128" s="519"/>
      <c r="CH128" s="520">
        <f t="shared" ref="CH128" si="260">SUM(CH122:CH127)</f>
        <v>26</v>
      </c>
      <c r="CI128" s="551" t="s">
        <v>30</v>
      </c>
      <c r="CJ128" s="519">
        <f t="shared" ref="CJ128" si="261">SUM(CJ122:CJ127)</f>
        <v>0</v>
      </c>
      <c r="CK128" s="521"/>
      <c r="CL128" s="522"/>
      <c r="CM128" s="522"/>
      <c r="CN128" s="523"/>
      <c r="CO128" s="518"/>
      <c r="CP128" s="542"/>
      <c r="CQ128" s="519"/>
      <c r="CR128" s="520">
        <f t="shared" ref="CR128" si="262">SUM(CR122:CR127)</f>
        <v>16</v>
      </c>
      <c r="CS128" s="551" t="s">
        <v>30</v>
      </c>
      <c r="CT128" s="519">
        <f t="shared" ref="CT128" si="263">SUM(CT122:CT127)</f>
        <v>0</v>
      </c>
      <c r="CU128" s="521"/>
      <c r="CV128" s="522"/>
      <c r="CW128" s="522"/>
      <c r="CX128" s="523"/>
      <c r="CY128" s="518"/>
      <c r="CZ128" s="542"/>
      <c r="DA128" s="519"/>
      <c r="DB128" s="520">
        <f t="shared" ref="DB128" si="264">SUM(DB122:DB127)</f>
        <v>16</v>
      </c>
      <c r="DC128" s="551" t="s">
        <v>30</v>
      </c>
      <c r="DD128" s="519">
        <f t="shared" ref="DD128" si="265">SUM(DD122:DD127)</f>
        <v>0</v>
      </c>
      <c r="DE128" s="521"/>
      <c r="DF128" s="522"/>
      <c r="DG128" s="522"/>
      <c r="DH128" s="523"/>
      <c r="DI128" s="518"/>
      <c r="DJ128" s="542"/>
      <c r="DK128" s="519"/>
      <c r="DL128" s="520">
        <f>SUM(DL122:DL127)</f>
        <v>16</v>
      </c>
      <c r="DM128" s="551" t="s">
        <v>30</v>
      </c>
      <c r="DN128" s="519">
        <f t="shared" ref="DN128" si="266">SUM(DN122:DN127)</f>
        <v>0</v>
      </c>
      <c r="DO128" s="521"/>
      <c r="DP128" s="522"/>
      <c r="DQ128" s="522"/>
      <c r="DR128" s="523"/>
      <c r="DT128" s="579"/>
      <c r="DU128" s="579"/>
      <c r="EA128" s="579"/>
      <c r="EC128" s="579"/>
      <c r="ED128" s="579"/>
    </row>
    <row r="131" spans="2:118" x14ac:dyDescent="0.2">
      <c r="B131" s="424" t="s">
        <v>370</v>
      </c>
      <c r="C131" s="479"/>
      <c r="N131" s="424" t="s">
        <v>140</v>
      </c>
      <c r="O131" s="105">
        <f>IF(N131="CD",$DV$4,IF(N131="D",$DV$5,IF(N131="AD",$DV$6,IF(N131="AS",$DV$7,""))))</f>
        <v>0</v>
      </c>
      <c r="P131" s="553">
        <f ca="1">P30+P73+P116</f>
        <v>1</v>
      </c>
      <c r="Q131" s="426" t="s">
        <v>371</v>
      </c>
      <c r="R131" s="105">
        <f t="shared" ref="R131" ca="1" si="267">O131*P131</f>
        <v>0</v>
      </c>
      <c r="X131" s="424" t="s">
        <v>140</v>
      </c>
      <c r="Y131" s="105">
        <f>IF(X131="CD",$DV$4,IF(X131="D",$DV$5,IF(X131="AD",$DV$6,IF(X131="AS",$DV$7,""))))</f>
        <v>0</v>
      </c>
      <c r="Z131" s="553">
        <f ca="1">Z30+Z73+Z116</f>
        <v>1</v>
      </c>
      <c r="AA131" s="426" t="s">
        <v>371</v>
      </c>
      <c r="AB131" s="105">
        <f t="shared" ref="AB131" ca="1" si="268">Y131*Z131</f>
        <v>0</v>
      </c>
      <c r="AH131" s="424" t="s">
        <v>140</v>
      </c>
      <c r="AI131" s="105">
        <f>IF(AH131="CD",$DV$4,IF(AH131="D",$DV$5,IF(AH131="AD",$DV$6,IF(AH131="AS",$DV$7,""))))</f>
        <v>0</v>
      </c>
      <c r="AJ131" s="553">
        <f ca="1">AJ30+AJ73+AJ116</f>
        <v>1</v>
      </c>
      <c r="AK131" s="426" t="s">
        <v>371</v>
      </c>
      <c r="AL131" s="105">
        <f t="shared" ref="AL131" ca="1" si="269">AI131*AJ131</f>
        <v>0</v>
      </c>
      <c r="AR131" s="424" t="s">
        <v>140</v>
      </c>
      <c r="AS131" s="105">
        <f>IF(AR131="CD",$DV$4,IF(AR131="D",$DV$5,IF(AR131="AD",$DV$6,IF(AR131="AS",$DV$7,""))))</f>
        <v>0</v>
      </c>
      <c r="AT131" s="553">
        <f ca="1">AT30+AT73+AT116</f>
        <v>1</v>
      </c>
      <c r="AU131" s="426" t="s">
        <v>371</v>
      </c>
      <c r="AV131" s="105">
        <f t="shared" ref="AV131" ca="1" si="270">AS131*AT131</f>
        <v>0</v>
      </c>
      <c r="BB131" s="424" t="s">
        <v>140</v>
      </c>
      <c r="BC131" s="105">
        <f>IF(BB131="CD",$DV$4,IF(BB131="D",$DV$5,IF(BB131="AD",$DV$6,IF(BB131="AS",$DV$7,""))))</f>
        <v>0</v>
      </c>
      <c r="BD131" s="553">
        <f ca="1">BD30+BD73+BD116</f>
        <v>1</v>
      </c>
      <c r="BE131" s="426" t="s">
        <v>371</v>
      </c>
      <c r="BF131" s="105">
        <f t="shared" ref="BF131" ca="1" si="271">BC131*BD131</f>
        <v>0</v>
      </c>
      <c r="BL131" s="424" t="s">
        <v>140</v>
      </c>
      <c r="BM131" s="105">
        <f>IF(BL131="CD",$DV$4,IF(BL131="D",$DV$5,IF(BL131="AD",$DV$6,IF(BL131="AS",$DV$7,""))))</f>
        <v>0</v>
      </c>
      <c r="BN131" s="553">
        <f ca="1">BN30+BN73+BN116</f>
        <v>1</v>
      </c>
      <c r="BO131" s="426" t="s">
        <v>371</v>
      </c>
      <c r="BP131" s="105">
        <f t="shared" ref="BP131" ca="1" si="272">BM131*BN131</f>
        <v>0</v>
      </c>
      <c r="BV131" s="424" t="s">
        <v>140</v>
      </c>
      <c r="BW131" s="105">
        <f>IF(BV131="CD",$DV$4,IF(BV131="D",$DV$5,IF(BV131="AD",$DV$6,IF(BV131="AS",$DV$7,""))))</f>
        <v>0</v>
      </c>
      <c r="BX131" s="553">
        <f ca="1">BX30+BX73+BX116</f>
        <v>2</v>
      </c>
      <c r="BY131" s="426" t="s">
        <v>371</v>
      </c>
      <c r="BZ131" s="105">
        <f t="shared" ref="BZ131" ca="1" si="273">BW131*BX131</f>
        <v>0</v>
      </c>
      <c r="CF131" s="424" t="s">
        <v>140</v>
      </c>
      <c r="CG131" s="105">
        <f>IF(CF131="CD",$DV$4,IF(CF131="D",$DV$5,IF(CF131="AD",$DV$6,IF(CF131="AS",$DV$7,""))))</f>
        <v>0</v>
      </c>
      <c r="CH131" s="553">
        <f ca="1">CH30+CH73+CH116</f>
        <v>2</v>
      </c>
      <c r="CI131" s="426" t="s">
        <v>371</v>
      </c>
      <c r="CJ131" s="105">
        <f t="shared" ref="CJ131" ca="1" si="274">CG131*CH131</f>
        <v>0</v>
      </c>
      <c r="CP131" s="424" t="s">
        <v>140</v>
      </c>
      <c r="CQ131" s="105">
        <f>IF(CP131="CD",$DV$4,IF(CP131="D",$DV$5,IF(CP131="AD",$DV$6,IF(CP131="AS",$DV$7,""))))</f>
        <v>0</v>
      </c>
      <c r="CR131" s="553">
        <f ca="1">CR30+CR73+CR116</f>
        <v>2</v>
      </c>
      <c r="CS131" s="426" t="s">
        <v>371</v>
      </c>
      <c r="CT131" s="105">
        <f t="shared" ref="CT131" ca="1" si="275">CQ131*CR131</f>
        <v>0</v>
      </c>
      <c r="CZ131" s="424" t="s">
        <v>140</v>
      </c>
      <c r="DA131" s="105">
        <f>IF(CZ131="CD",$DV$4,IF(CZ131="D",$DV$5,IF(CZ131="AD",$DV$6,IF(CZ131="AS",$DV$7,""))))</f>
        <v>0</v>
      </c>
      <c r="DB131" s="553">
        <f ca="1">DB30+DB73+DB116</f>
        <v>1</v>
      </c>
      <c r="DC131" s="426" t="s">
        <v>371</v>
      </c>
      <c r="DD131" s="105">
        <f t="shared" ref="DD131" ca="1" si="276">DA131*DB131</f>
        <v>0</v>
      </c>
      <c r="DJ131" s="424" t="s">
        <v>140</v>
      </c>
      <c r="DK131" s="105">
        <f>IF(DJ131="CD",$DV$4,IF(DJ131="D",$DV$5,IF(DJ131="AD",$DV$6,IF(DJ131="AS",$DV$7,""))))</f>
        <v>0</v>
      </c>
      <c r="DL131" s="553">
        <f ca="1">DL30+DL73+DL116</f>
        <v>1</v>
      </c>
      <c r="DM131" s="426" t="s">
        <v>371</v>
      </c>
      <c r="DN131" s="105">
        <f t="shared" ref="DN131" ca="1" si="277">DK131*DL131</f>
        <v>0</v>
      </c>
    </row>
    <row r="132" spans="2:118" x14ac:dyDescent="0.2">
      <c r="B132" s="426" t="s">
        <v>143</v>
      </c>
      <c r="N132" s="426" t="s">
        <v>466</v>
      </c>
      <c r="O132" s="105">
        <f t="shared" ref="O132:O134" si="278">IF(N132="CD",$DV$4,IF(N132="D",$DV$5,IF(N132="AD",$DV$6,IF(N132="AS",$DV$7,""))))</f>
        <v>0</v>
      </c>
      <c r="P132" s="553">
        <f ca="1">P31+P74+P117</f>
        <v>1</v>
      </c>
      <c r="Q132" s="426" t="s">
        <v>371</v>
      </c>
      <c r="R132" s="105">
        <f ca="1">O132*P132</f>
        <v>0</v>
      </c>
      <c r="X132" s="426" t="s">
        <v>466</v>
      </c>
      <c r="Y132" s="105">
        <f t="shared" ref="Y132:Y134" si="279">IF(X132="CD",$DV$4,IF(X132="D",$DV$5,IF(X132="AD",$DV$6,IF(X132="AS",$DV$7,""))))</f>
        <v>0</v>
      </c>
      <c r="Z132" s="553">
        <f ca="1">Z31+Z74+Z117</f>
        <v>2</v>
      </c>
      <c r="AA132" s="426" t="s">
        <v>371</v>
      </c>
      <c r="AB132" s="105">
        <f ca="1">Y132*Z132</f>
        <v>0</v>
      </c>
      <c r="AH132" s="426" t="s">
        <v>466</v>
      </c>
      <c r="AI132" s="105">
        <f t="shared" ref="AI132:AI134" si="280">IF(AH132="CD",$DV$4,IF(AH132="D",$DV$5,IF(AH132="AD",$DV$6,IF(AH132="AS",$DV$7,""))))</f>
        <v>0</v>
      </c>
      <c r="AJ132" s="553">
        <f ca="1">AJ31+AJ74+AJ117</f>
        <v>2</v>
      </c>
      <c r="AK132" s="426" t="s">
        <v>371</v>
      </c>
      <c r="AL132" s="105">
        <f ca="1">AI132*AJ132</f>
        <v>0</v>
      </c>
      <c r="AR132" s="426" t="s">
        <v>466</v>
      </c>
      <c r="AS132" s="105">
        <f t="shared" ref="AS132:AS134" si="281">IF(AR132="CD",$DV$4,IF(AR132="D",$DV$5,IF(AR132="AD",$DV$6,IF(AR132="AS",$DV$7,""))))</f>
        <v>0</v>
      </c>
      <c r="AT132" s="553">
        <f ca="1">AT31+AT74+AT117</f>
        <v>2</v>
      </c>
      <c r="AU132" s="426" t="s">
        <v>371</v>
      </c>
      <c r="AV132" s="105">
        <f ca="1">AS132*AT132</f>
        <v>0</v>
      </c>
      <c r="BB132" s="426" t="s">
        <v>466</v>
      </c>
      <c r="BC132" s="105">
        <f t="shared" ref="BC132:BC134" si="282">IF(BB132="CD",$DV$4,IF(BB132="D",$DV$5,IF(BB132="AD",$DV$6,IF(BB132="AS",$DV$7,""))))</f>
        <v>0</v>
      </c>
      <c r="BD132" s="553">
        <f ca="1">BD31+BD74+BD117</f>
        <v>2</v>
      </c>
      <c r="BE132" s="426" t="s">
        <v>371</v>
      </c>
      <c r="BF132" s="105">
        <f ca="1">BC132*BD132</f>
        <v>0</v>
      </c>
      <c r="BL132" s="426" t="s">
        <v>466</v>
      </c>
      <c r="BM132" s="105">
        <f t="shared" ref="BM132:BM134" si="283">IF(BL132="CD",$DV$4,IF(BL132="D",$DV$5,IF(BL132="AD",$DV$6,IF(BL132="AS",$DV$7,""))))</f>
        <v>0</v>
      </c>
      <c r="BN132" s="553">
        <f ca="1">BN31+BN74+BN117</f>
        <v>1</v>
      </c>
      <c r="BO132" s="426" t="s">
        <v>371</v>
      </c>
      <c r="BP132" s="105">
        <f ca="1">BM132*BN132</f>
        <v>0</v>
      </c>
      <c r="BV132" s="426" t="s">
        <v>466</v>
      </c>
      <c r="BW132" s="105">
        <f t="shared" ref="BW132:BW134" si="284">IF(BV132="CD",$DV$4,IF(BV132="D",$DV$5,IF(BV132="AD",$DV$6,IF(BV132="AS",$DV$7,""))))</f>
        <v>0</v>
      </c>
      <c r="BX132" s="553">
        <f ca="1">BX31+BX74+BX117</f>
        <v>3</v>
      </c>
      <c r="BY132" s="426" t="s">
        <v>371</v>
      </c>
      <c r="BZ132" s="105">
        <f ca="1">BW132*BX132</f>
        <v>0</v>
      </c>
      <c r="CF132" s="426" t="s">
        <v>466</v>
      </c>
      <c r="CG132" s="105">
        <f t="shared" ref="CG132:CG134" si="285">IF(CF132="CD",$DV$4,IF(CF132="D",$DV$5,IF(CF132="AD",$DV$6,IF(CF132="AS",$DV$7,""))))</f>
        <v>0</v>
      </c>
      <c r="CH132" s="553">
        <f ca="1">CH31+CH74+CH117</f>
        <v>4</v>
      </c>
      <c r="CI132" s="426" t="s">
        <v>371</v>
      </c>
      <c r="CJ132" s="105">
        <f ca="1">CG132*CH132</f>
        <v>0</v>
      </c>
      <c r="CP132" s="426" t="s">
        <v>466</v>
      </c>
      <c r="CQ132" s="105">
        <f t="shared" ref="CQ132:CQ134" si="286">IF(CP132="CD",$DV$4,IF(CP132="D",$DV$5,IF(CP132="AD",$DV$6,IF(CP132="AS",$DV$7,""))))</f>
        <v>0</v>
      </c>
      <c r="CR132" s="553">
        <f ca="1">CR31+CR74+CR117</f>
        <v>4</v>
      </c>
      <c r="CS132" s="426" t="s">
        <v>371</v>
      </c>
      <c r="CT132" s="105">
        <f ca="1">CQ132*CR132</f>
        <v>0</v>
      </c>
      <c r="CZ132" s="426" t="s">
        <v>466</v>
      </c>
      <c r="DA132" s="105">
        <f t="shared" ref="DA132:DA134" si="287">IF(CZ132="CD",$DV$4,IF(CZ132="D",$DV$5,IF(CZ132="AD",$DV$6,IF(CZ132="AS",$DV$7,""))))</f>
        <v>0</v>
      </c>
      <c r="DB132" s="553">
        <f ca="1">DB31+DB74+DB117</f>
        <v>2</v>
      </c>
      <c r="DC132" s="426" t="s">
        <v>371</v>
      </c>
      <c r="DD132" s="105">
        <f ca="1">DA132*DB132</f>
        <v>0</v>
      </c>
      <c r="DJ132" s="426" t="s">
        <v>466</v>
      </c>
      <c r="DK132" s="105">
        <f t="shared" ref="DK132:DK134" si="288">IF(DJ132="CD",$DV$4,IF(DJ132="D",$DV$5,IF(DJ132="AD",$DV$6,IF(DJ132="AS",$DV$7,""))))</f>
        <v>0</v>
      </c>
      <c r="DL132" s="553">
        <f ca="1">DL31+DL74+DL117</f>
        <v>2</v>
      </c>
      <c r="DM132" s="426" t="s">
        <v>371</v>
      </c>
      <c r="DN132" s="105">
        <f ca="1">DK132*DL132</f>
        <v>0</v>
      </c>
    </row>
    <row r="133" spans="2:118" x14ac:dyDescent="0.2">
      <c r="B133" s="426" t="s">
        <v>144</v>
      </c>
      <c r="N133" s="426" t="s">
        <v>144</v>
      </c>
      <c r="O133" s="105">
        <f t="shared" si="278"/>
        <v>0</v>
      </c>
      <c r="P133" s="553">
        <f ca="1">P32+P75+P118</f>
        <v>1</v>
      </c>
      <c r="Q133" s="426" t="s">
        <v>371</v>
      </c>
      <c r="R133" s="105">
        <f t="shared" ref="R133:R134" ca="1" si="289">O133*P133</f>
        <v>0</v>
      </c>
      <c r="X133" s="426" t="s">
        <v>144</v>
      </c>
      <c r="Y133" s="105">
        <f t="shared" si="279"/>
        <v>0</v>
      </c>
      <c r="Z133" s="553">
        <f ca="1">Z32+Z75+Z118</f>
        <v>9</v>
      </c>
      <c r="AA133" s="426" t="s">
        <v>371</v>
      </c>
      <c r="AB133" s="105">
        <f t="shared" ref="AB133:AB134" ca="1" si="290">Y133*Z133</f>
        <v>0</v>
      </c>
      <c r="AH133" s="426" t="s">
        <v>144</v>
      </c>
      <c r="AI133" s="105">
        <f t="shared" si="280"/>
        <v>0</v>
      </c>
      <c r="AJ133" s="553">
        <f ca="1">AJ32+AJ75+AJ118</f>
        <v>9</v>
      </c>
      <c r="AK133" s="426" t="s">
        <v>371</v>
      </c>
      <c r="AL133" s="105">
        <f t="shared" ref="AL133:AL134" ca="1" si="291">AI133*AJ133</f>
        <v>0</v>
      </c>
      <c r="AR133" s="426" t="s">
        <v>144</v>
      </c>
      <c r="AS133" s="105">
        <f t="shared" si="281"/>
        <v>0</v>
      </c>
      <c r="AT133" s="553">
        <f ca="1">AT32+AT75+AT118</f>
        <v>9</v>
      </c>
      <c r="AU133" s="426" t="s">
        <v>371</v>
      </c>
      <c r="AV133" s="105">
        <f t="shared" ref="AV133:AV134" ca="1" si="292">AS133*AT133</f>
        <v>0</v>
      </c>
      <c r="BB133" s="426" t="s">
        <v>144</v>
      </c>
      <c r="BC133" s="105">
        <f t="shared" si="282"/>
        <v>0</v>
      </c>
      <c r="BD133" s="553">
        <f ca="1">BD32+BD75+BD118</f>
        <v>7</v>
      </c>
      <c r="BE133" s="426" t="s">
        <v>371</v>
      </c>
      <c r="BF133" s="105">
        <f t="shared" ref="BF133:BF134" ca="1" si="293">BC133*BD133</f>
        <v>0</v>
      </c>
      <c r="BL133" s="426" t="s">
        <v>144</v>
      </c>
      <c r="BM133" s="105">
        <f t="shared" si="283"/>
        <v>0</v>
      </c>
      <c r="BN133" s="553">
        <f ca="1">BN32+BN75+BN118</f>
        <v>1</v>
      </c>
      <c r="BO133" s="426" t="s">
        <v>371</v>
      </c>
      <c r="BP133" s="105">
        <f t="shared" ref="BP133:BP134" ca="1" si="294">BM133*BN133</f>
        <v>0</v>
      </c>
      <c r="BV133" s="426" t="s">
        <v>144</v>
      </c>
      <c r="BW133" s="105">
        <f t="shared" si="284"/>
        <v>0</v>
      </c>
      <c r="BX133" s="553">
        <f ca="1">BX32+BX75+BX118</f>
        <v>11</v>
      </c>
      <c r="BY133" s="426" t="s">
        <v>371</v>
      </c>
      <c r="BZ133" s="105">
        <f t="shared" ref="BZ133:BZ134" ca="1" si="295">BW133*BX133</f>
        <v>0</v>
      </c>
      <c r="CF133" s="426" t="s">
        <v>144</v>
      </c>
      <c r="CG133" s="105">
        <f t="shared" si="285"/>
        <v>0</v>
      </c>
      <c r="CH133" s="553">
        <f ca="1">CH32+CH75+CH118</f>
        <v>15</v>
      </c>
      <c r="CI133" s="426" t="s">
        <v>371</v>
      </c>
      <c r="CJ133" s="105">
        <f t="shared" ref="CJ133:CJ134" ca="1" si="296">CG133*CH133</f>
        <v>0</v>
      </c>
      <c r="CP133" s="426" t="s">
        <v>144</v>
      </c>
      <c r="CQ133" s="105">
        <f t="shared" si="286"/>
        <v>0</v>
      </c>
      <c r="CR133" s="553">
        <f ca="1">CR32+CR75+CR118</f>
        <v>12</v>
      </c>
      <c r="CS133" s="426" t="s">
        <v>371</v>
      </c>
      <c r="CT133" s="105">
        <f t="shared" ref="CT133:CT134" ca="1" si="297">CQ133*CR133</f>
        <v>0</v>
      </c>
      <c r="CZ133" s="426" t="s">
        <v>144</v>
      </c>
      <c r="DA133" s="105">
        <f t="shared" si="287"/>
        <v>0</v>
      </c>
      <c r="DB133" s="553">
        <f ca="1">DB32+DB75+DB118</f>
        <v>8</v>
      </c>
      <c r="DC133" s="426" t="s">
        <v>371</v>
      </c>
      <c r="DD133" s="105">
        <f t="shared" ref="DD133:DD134" ca="1" si="298">DA133*DB133</f>
        <v>0</v>
      </c>
      <c r="DJ133" s="426" t="s">
        <v>144</v>
      </c>
      <c r="DK133" s="105">
        <f t="shared" si="288"/>
        <v>0</v>
      </c>
      <c r="DL133" s="553">
        <f ca="1">DL32+DL75+DL118</f>
        <v>8</v>
      </c>
      <c r="DM133" s="426" t="s">
        <v>371</v>
      </c>
      <c r="DN133" s="105">
        <f t="shared" ref="DN133:DN134" ca="1" si="299">DK133*DL133</f>
        <v>0</v>
      </c>
    </row>
    <row r="134" spans="2:118" ht="15.6" thickBot="1" x14ac:dyDescent="0.25">
      <c r="B134" s="481" t="s">
        <v>145</v>
      </c>
      <c r="N134" s="484" t="s">
        <v>145</v>
      </c>
      <c r="O134" s="106">
        <f t="shared" si="278"/>
        <v>0</v>
      </c>
      <c r="P134" s="643">
        <f ca="1">P33+P76+P119</f>
        <v>0</v>
      </c>
      <c r="Q134" s="484" t="s">
        <v>371</v>
      </c>
      <c r="R134" s="106">
        <f t="shared" ca="1" si="289"/>
        <v>0</v>
      </c>
      <c r="X134" s="481" t="s">
        <v>145</v>
      </c>
      <c r="Y134" s="480">
        <f t="shared" si="279"/>
        <v>0</v>
      </c>
      <c r="Z134" s="554">
        <f ca="1">Z33+Z76+Z119</f>
        <v>9</v>
      </c>
      <c r="AA134" s="481" t="s">
        <v>371</v>
      </c>
      <c r="AB134" s="480">
        <f t="shared" ca="1" si="290"/>
        <v>0</v>
      </c>
      <c r="AH134" s="481" t="s">
        <v>145</v>
      </c>
      <c r="AI134" s="480">
        <f t="shared" si="280"/>
        <v>0</v>
      </c>
      <c r="AJ134" s="554">
        <f ca="1">AJ33+AJ76+AJ119</f>
        <v>10</v>
      </c>
      <c r="AK134" s="481" t="s">
        <v>371</v>
      </c>
      <c r="AL134" s="480">
        <f t="shared" ca="1" si="291"/>
        <v>0</v>
      </c>
      <c r="AR134" s="481" t="s">
        <v>145</v>
      </c>
      <c r="AS134" s="480">
        <f t="shared" si="281"/>
        <v>0</v>
      </c>
      <c r="AT134" s="554">
        <f ca="1">AT33+AT76+AT119</f>
        <v>10</v>
      </c>
      <c r="AU134" s="481" t="s">
        <v>371</v>
      </c>
      <c r="AV134" s="480">
        <f t="shared" ca="1" si="292"/>
        <v>0</v>
      </c>
      <c r="BB134" s="481" t="s">
        <v>145</v>
      </c>
      <c r="BC134" s="480">
        <f t="shared" si="282"/>
        <v>0</v>
      </c>
      <c r="BD134" s="554">
        <f ca="1">BD33+BD76+BD119</f>
        <v>7</v>
      </c>
      <c r="BE134" s="481" t="s">
        <v>371</v>
      </c>
      <c r="BF134" s="480">
        <f t="shared" ca="1" si="293"/>
        <v>0</v>
      </c>
      <c r="BL134" s="481" t="s">
        <v>145</v>
      </c>
      <c r="BM134" s="480">
        <f t="shared" si="283"/>
        <v>0</v>
      </c>
      <c r="BN134" s="554">
        <f ca="1">BN33+BN76+BN119</f>
        <v>0</v>
      </c>
      <c r="BO134" s="481" t="s">
        <v>371</v>
      </c>
      <c r="BP134" s="480">
        <f t="shared" ca="1" si="294"/>
        <v>0</v>
      </c>
      <c r="BV134" s="481" t="s">
        <v>145</v>
      </c>
      <c r="BW134" s="480">
        <f t="shared" si="284"/>
        <v>0</v>
      </c>
      <c r="BX134" s="554">
        <f ca="1">BX33+BX76+BX119</f>
        <v>12</v>
      </c>
      <c r="BY134" s="481" t="s">
        <v>371</v>
      </c>
      <c r="BZ134" s="480">
        <f t="shared" ca="1" si="295"/>
        <v>0</v>
      </c>
      <c r="CF134" s="481" t="s">
        <v>145</v>
      </c>
      <c r="CG134" s="480">
        <f t="shared" si="285"/>
        <v>0</v>
      </c>
      <c r="CH134" s="554">
        <f ca="1">CH33+CH76+CH119</f>
        <v>17</v>
      </c>
      <c r="CI134" s="481" t="s">
        <v>371</v>
      </c>
      <c r="CJ134" s="480">
        <f t="shared" ca="1" si="296"/>
        <v>0</v>
      </c>
      <c r="CP134" s="481" t="s">
        <v>145</v>
      </c>
      <c r="CQ134" s="480">
        <f t="shared" si="286"/>
        <v>0</v>
      </c>
      <c r="CR134" s="554">
        <f ca="1">CR33+CR76+CR119</f>
        <v>12</v>
      </c>
      <c r="CS134" s="481" t="s">
        <v>371</v>
      </c>
      <c r="CT134" s="480">
        <f t="shared" ca="1" si="297"/>
        <v>0</v>
      </c>
      <c r="CZ134" s="481" t="s">
        <v>145</v>
      </c>
      <c r="DA134" s="480">
        <f t="shared" si="287"/>
        <v>0</v>
      </c>
      <c r="DB134" s="554">
        <f ca="1">DB33+DB76+DB119</f>
        <v>8</v>
      </c>
      <c r="DC134" s="481" t="s">
        <v>371</v>
      </c>
      <c r="DD134" s="480">
        <f t="shared" ca="1" si="298"/>
        <v>0</v>
      </c>
      <c r="DJ134" s="481" t="s">
        <v>145</v>
      </c>
      <c r="DK134" s="480">
        <f t="shared" si="288"/>
        <v>0</v>
      </c>
      <c r="DL134" s="554">
        <f ca="1">DL33+DL76+DL119</f>
        <v>8</v>
      </c>
      <c r="DM134" s="481" t="s">
        <v>371</v>
      </c>
      <c r="DN134" s="480">
        <f t="shared" ca="1" si="299"/>
        <v>0</v>
      </c>
    </row>
    <row r="135" spans="2:118" ht="15.6" thickTop="1" x14ac:dyDescent="0.2">
      <c r="B135" s="68" t="s">
        <v>387</v>
      </c>
      <c r="C135" s="479">
        <f ca="1">P135+Z135+AJ135+AT135+BD135+BN135+BX135+CH135+CR135+DB135+DL135</f>
        <v>222</v>
      </c>
      <c r="N135" s="487"/>
      <c r="O135" s="644"/>
      <c r="P135" s="645">
        <f ca="1">SUM(P131:P134)</f>
        <v>3</v>
      </c>
      <c r="Q135" s="487" t="s">
        <v>371</v>
      </c>
      <c r="R135" s="644">
        <f ca="1">SUM(R131:R134)</f>
        <v>0</v>
      </c>
      <c r="X135" s="483"/>
      <c r="Y135" s="482"/>
      <c r="Z135" s="555">
        <f ca="1">SUM(Z131:Z134)</f>
        <v>21</v>
      </c>
      <c r="AA135" s="483" t="s">
        <v>371</v>
      </c>
      <c r="AB135" s="482">
        <f ca="1">SUM(AB131:AB134)</f>
        <v>0</v>
      </c>
      <c r="AH135" s="483"/>
      <c r="AI135" s="482"/>
      <c r="AJ135" s="555">
        <f ca="1">SUM(AJ131:AJ134)</f>
        <v>22</v>
      </c>
      <c r="AK135" s="483" t="s">
        <v>371</v>
      </c>
      <c r="AL135" s="482">
        <f ca="1">SUM(AL131:AL134)</f>
        <v>0</v>
      </c>
      <c r="AR135" s="483"/>
      <c r="AS135" s="482"/>
      <c r="AT135" s="555">
        <f ca="1">SUM(AT131:AT134)</f>
        <v>22</v>
      </c>
      <c r="AU135" s="483" t="s">
        <v>371</v>
      </c>
      <c r="AV135" s="482">
        <f ca="1">SUM(AV131:AV134)</f>
        <v>0</v>
      </c>
      <c r="BB135" s="483"/>
      <c r="BC135" s="482"/>
      <c r="BD135" s="555">
        <f ca="1">SUM(BD131:BD134)</f>
        <v>17</v>
      </c>
      <c r="BE135" s="483" t="s">
        <v>371</v>
      </c>
      <c r="BF135" s="482">
        <f ca="1">SUM(BF131:BF134)</f>
        <v>0</v>
      </c>
      <c r="BL135" s="483"/>
      <c r="BM135" s="482"/>
      <c r="BN135" s="555">
        <f ca="1">SUM(BN131:BN134)</f>
        <v>3</v>
      </c>
      <c r="BO135" s="483" t="s">
        <v>371</v>
      </c>
      <c r="BP135" s="482">
        <f ca="1">SUM(BP131:BP134)</f>
        <v>0</v>
      </c>
      <c r="BV135" s="483"/>
      <c r="BW135" s="482"/>
      <c r="BX135" s="555">
        <f ca="1">SUM(BX131:BX134)</f>
        <v>28</v>
      </c>
      <c r="BY135" s="483" t="s">
        <v>371</v>
      </c>
      <c r="BZ135" s="482">
        <f ca="1">SUM(BZ131:BZ134)</f>
        <v>0</v>
      </c>
      <c r="CF135" s="483"/>
      <c r="CG135" s="482"/>
      <c r="CH135" s="555">
        <f ca="1">SUM(CH131:CH134)</f>
        <v>38</v>
      </c>
      <c r="CI135" s="483" t="s">
        <v>371</v>
      </c>
      <c r="CJ135" s="482">
        <f ca="1">SUM(CJ131:CJ134)</f>
        <v>0</v>
      </c>
      <c r="CP135" s="483"/>
      <c r="CQ135" s="482"/>
      <c r="CR135" s="555">
        <f ca="1">SUM(CR131:CR134)</f>
        <v>30</v>
      </c>
      <c r="CS135" s="483" t="s">
        <v>371</v>
      </c>
      <c r="CT135" s="482">
        <f ca="1">SUM(CT131:CT134)</f>
        <v>0</v>
      </c>
      <c r="CZ135" s="483"/>
      <c r="DA135" s="482"/>
      <c r="DB135" s="555">
        <f ca="1">SUM(DB131:DB134)</f>
        <v>19</v>
      </c>
      <c r="DC135" s="483" t="s">
        <v>371</v>
      </c>
      <c r="DD135" s="482">
        <f ca="1">SUM(DD131:DD134)</f>
        <v>0</v>
      </c>
      <c r="DJ135" s="483"/>
      <c r="DK135" s="482"/>
      <c r="DL135" s="555">
        <f ca="1">SUM(DL131:DL134)</f>
        <v>19</v>
      </c>
      <c r="DM135" s="483" t="s">
        <v>371</v>
      </c>
      <c r="DN135" s="482">
        <f ca="1">SUM(DN131:DN134)</f>
        <v>0</v>
      </c>
    </row>
    <row r="137" spans="2:118" x14ac:dyDescent="0.2">
      <c r="B137" s="420" t="s">
        <v>372</v>
      </c>
      <c r="C137" s="421" t="s">
        <v>373</v>
      </c>
      <c r="N137" s="426" t="s">
        <v>154</v>
      </c>
      <c r="O137" s="105">
        <f>IF($C$137="警備隊長・副隊長",$DV$10,IF($C$137="警備副隊長",$DV$11,IF($C$137="警備員",$DV$12,$DV$12)))</f>
        <v>0</v>
      </c>
      <c r="P137" s="556">
        <f>P36+P79+P122</f>
        <v>1</v>
      </c>
      <c r="Q137" s="426" t="s">
        <v>30</v>
      </c>
      <c r="R137" s="105">
        <f t="shared" ref="R137:R138" si="300">O137*P137</f>
        <v>0</v>
      </c>
      <c r="X137" s="426" t="s">
        <v>154</v>
      </c>
      <c r="Y137" s="105">
        <f>IF($C$137="警備隊長・副隊長",$DV$10,IF($C$137="警備副隊長",$DV$11,IF($C$137="警備員",$DV$12,$DV$12)))</f>
        <v>0</v>
      </c>
      <c r="Z137" s="556">
        <f>Z36+Z79+Z122</f>
        <v>2</v>
      </c>
      <c r="AA137" s="426" t="s">
        <v>30</v>
      </c>
      <c r="AB137" s="105">
        <f t="shared" ref="AB137:AB138" si="301">Y137*Z137</f>
        <v>0</v>
      </c>
      <c r="AH137" s="426" t="s">
        <v>154</v>
      </c>
      <c r="AI137" s="105">
        <f>IF($C$137="警備隊長・副隊長",$DV$10,IF($C$137="警備副隊長",$DV$11,IF($C$137="警備員",$DV$12,$DV$12)))</f>
        <v>0</v>
      </c>
      <c r="AJ137" s="556">
        <f>AJ36+AJ79+AJ122</f>
        <v>2</v>
      </c>
      <c r="AK137" s="426" t="s">
        <v>30</v>
      </c>
      <c r="AL137" s="105">
        <f t="shared" ref="AL137:AL138" si="302">AI137*AJ137</f>
        <v>0</v>
      </c>
      <c r="AR137" s="426" t="s">
        <v>154</v>
      </c>
      <c r="AS137" s="105">
        <f>IF($C$137="警備隊長・副隊長",$DV$10,IF($C$137="警備副隊長",$DV$11,IF($C$137="警備員",$DV$12,$DV$12)))</f>
        <v>0</v>
      </c>
      <c r="AT137" s="556">
        <f>AT36+AT79+AT122</f>
        <v>2</v>
      </c>
      <c r="AU137" s="426" t="s">
        <v>30</v>
      </c>
      <c r="AV137" s="105">
        <f t="shared" ref="AV137:AV138" si="303">AS137*AT137</f>
        <v>0</v>
      </c>
      <c r="BB137" s="426" t="s">
        <v>154</v>
      </c>
      <c r="BC137" s="105">
        <f>IF($C$137="警備隊長・副隊長",$DV$10,IF($C$137="警備副隊長",$DV$11,IF($C$137="警備員",$DV$12,$DV$12)))</f>
        <v>0</v>
      </c>
      <c r="BD137" s="556">
        <f>BD36+BD79+BD122</f>
        <v>2</v>
      </c>
      <c r="BE137" s="426" t="s">
        <v>30</v>
      </c>
      <c r="BF137" s="105">
        <f t="shared" ref="BF137:BF138" si="304">BC137*BD137</f>
        <v>0</v>
      </c>
      <c r="BL137" s="426" t="s">
        <v>154</v>
      </c>
      <c r="BM137" s="105">
        <f>IF($C$137="警備隊長・副隊長",$DV$10,IF($C$137="警備副隊長",$DV$11,IF($C$137="警備員",$DV$12,$DV$12)))</f>
        <v>0</v>
      </c>
      <c r="BN137" s="556">
        <f>BN36+BN79+BN122</f>
        <v>1</v>
      </c>
      <c r="BO137" s="426" t="s">
        <v>30</v>
      </c>
      <c r="BP137" s="105">
        <f t="shared" ref="BP137:BP138" si="305">BM137*BN137</f>
        <v>0</v>
      </c>
      <c r="BV137" s="426" t="s">
        <v>154</v>
      </c>
      <c r="BW137" s="105">
        <f>IF($C$137="警備隊長・副隊長",$DV$10,IF($C$137="警備副隊長",$DV$11,IF($C$137="警備員",$DV$12,$DV$12)))</f>
        <v>0</v>
      </c>
      <c r="BX137" s="556">
        <f>BX36+BX79+BX122</f>
        <v>2</v>
      </c>
      <c r="BY137" s="426" t="s">
        <v>30</v>
      </c>
      <c r="BZ137" s="105">
        <f t="shared" ref="BZ137:BZ138" si="306">BW137*BX137</f>
        <v>0</v>
      </c>
      <c r="CF137" s="426" t="s">
        <v>154</v>
      </c>
      <c r="CG137" s="105">
        <f>IF($C$137="警備隊長・副隊長",$DV$10,IF($C$137="警備副隊長",$DV$11,IF($C$137="警備員",$DV$12,$DV$12)))</f>
        <v>0</v>
      </c>
      <c r="CH137" s="556">
        <f>CH36+CH79+CH122</f>
        <v>2</v>
      </c>
      <c r="CI137" s="426" t="s">
        <v>30</v>
      </c>
      <c r="CJ137" s="105">
        <f t="shared" ref="CJ137:CJ138" si="307">CG137*CH137</f>
        <v>0</v>
      </c>
      <c r="CP137" s="426" t="s">
        <v>154</v>
      </c>
      <c r="CQ137" s="105">
        <f>IF($C$137="警備隊長・副隊長",$DV$10,IF($C$137="警備副隊長",$DV$11,IF($C$137="警備員",$DV$12,$DV$12)))</f>
        <v>0</v>
      </c>
      <c r="CR137" s="556">
        <f>CR36+CR79+CR122</f>
        <v>2</v>
      </c>
      <c r="CS137" s="426" t="s">
        <v>30</v>
      </c>
      <c r="CT137" s="105">
        <f t="shared" ref="CT137:CT138" si="308">CQ137*CR137</f>
        <v>0</v>
      </c>
      <c r="CZ137" s="426" t="s">
        <v>154</v>
      </c>
      <c r="DA137" s="105">
        <f>IF($C$137="警備隊長・副隊長",$DV$10,IF($C$137="警備副隊長",$DV$11,IF($C$137="警備員",$DV$12,$DV$12)))</f>
        <v>0</v>
      </c>
      <c r="DB137" s="556">
        <f>DB36+DB79+DB122</f>
        <v>2</v>
      </c>
      <c r="DC137" s="426" t="s">
        <v>30</v>
      </c>
      <c r="DD137" s="105">
        <f t="shared" ref="DD137:DD138" si="309">DA137*DB137</f>
        <v>0</v>
      </c>
      <c r="DJ137" s="426" t="s">
        <v>154</v>
      </c>
      <c r="DK137" s="105">
        <f>IF($C$137="警備隊長・副隊長",$DV$10,IF($C$137="警備副隊長",$DV$11,IF($C$137="警備員",$DV$12,$DV$12)))</f>
        <v>0</v>
      </c>
      <c r="DL137" s="556">
        <f>DL36+DL79+DL122</f>
        <v>2</v>
      </c>
      <c r="DM137" s="426" t="s">
        <v>30</v>
      </c>
      <c r="DN137" s="105">
        <f t="shared" ref="DN137:DN138" si="310">DK137*DL137</f>
        <v>0</v>
      </c>
    </row>
    <row r="138" spans="2:118" x14ac:dyDescent="0.2">
      <c r="B138" s="420" t="s">
        <v>374</v>
      </c>
      <c r="C138" s="421" t="s">
        <v>375</v>
      </c>
      <c r="N138" s="426" t="s">
        <v>154</v>
      </c>
      <c r="O138" s="105">
        <f>IF($C$138="警備隊長・副隊長",$DV$10,IF($C$138="警備副隊長",$DV$11,IF($C$138="警備員",$DV$12,$DV$12)))</f>
        <v>0</v>
      </c>
      <c r="P138" s="556">
        <f>P37+P80+P123</f>
        <v>0</v>
      </c>
      <c r="Q138" s="426" t="s">
        <v>30</v>
      </c>
      <c r="R138" s="105">
        <f t="shared" si="300"/>
        <v>0</v>
      </c>
      <c r="X138" s="426" t="s">
        <v>154</v>
      </c>
      <c r="Y138" s="105">
        <f>IF($C$138="警備隊長・副隊長",$DV$10,IF($C$138="警備副隊長",$DV$11,IF($C$138="警備員",$DV$12,$DV$12)))</f>
        <v>0</v>
      </c>
      <c r="Z138" s="556">
        <f t="shared" ref="Z138:Z141" si="311">Z37+Z80+Z123</f>
        <v>1</v>
      </c>
      <c r="AA138" s="426" t="s">
        <v>30</v>
      </c>
      <c r="AB138" s="105">
        <f t="shared" si="301"/>
        <v>0</v>
      </c>
      <c r="AH138" s="426" t="s">
        <v>154</v>
      </c>
      <c r="AI138" s="105">
        <f>IF($C$138="警備隊長・副隊長",$DV$10,IF($C$138="警備副隊長",$DV$11,IF($C$138="警備員",$DV$12,$DV$12)))</f>
        <v>0</v>
      </c>
      <c r="AJ138" s="556">
        <f t="shared" ref="AJ138:AJ141" si="312">AJ37+AJ80+AJ123</f>
        <v>1</v>
      </c>
      <c r="AK138" s="426" t="s">
        <v>30</v>
      </c>
      <c r="AL138" s="105">
        <f t="shared" si="302"/>
        <v>0</v>
      </c>
      <c r="AR138" s="426" t="s">
        <v>154</v>
      </c>
      <c r="AS138" s="105">
        <f>IF($C$138="警備隊長・副隊長",$DV$10,IF($C$138="警備副隊長",$DV$11,IF($C$138="警備員",$DV$12,$DV$12)))</f>
        <v>0</v>
      </c>
      <c r="AT138" s="556">
        <f t="shared" ref="AT138:AT141" si="313">AT37+AT80+AT123</f>
        <v>1</v>
      </c>
      <c r="AU138" s="426" t="s">
        <v>30</v>
      </c>
      <c r="AV138" s="105">
        <f t="shared" si="303"/>
        <v>0</v>
      </c>
      <c r="BB138" s="426" t="s">
        <v>154</v>
      </c>
      <c r="BC138" s="105">
        <f>IF($C$138="警備隊長・副隊長",$DV$10,IF($C$138="警備副隊長",$DV$11,IF($C$138="警備員",$DV$12,$DV$12)))</f>
        <v>0</v>
      </c>
      <c r="BD138" s="556">
        <f t="shared" ref="BD138:BD141" si="314">BD37+BD80+BD123</f>
        <v>1</v>
      </c>
      <c r="BE138" s="426" t="s">
        <v>30</v>
      </c>
      <c r="BF138" s="105">
        <f t="shared" si="304"/>
        <v>0</v>
      </c>
      <c r="BL138" s="426" t="s">
        <v>154</v>
      </c>
      <c r="BM138" s="105">
        <f>IF($C$138="警備隊長・副隊長",$DV$10,IF($C$138="警備副隊長",$DV$11,IF($C$138="警備員",$DV$12,$DV$12)))</f>
        <v>0</v>
      </c>
      <c r="BN138" s="556">
        <f t="shared" ref="BN138:BN141" si="315">BN37+BN80+BN123</f>
        <v>0</v>
      </c>
      <c r="BO138" s="426" t="s">
        <v>30</v>
      </c>
      <c r="BP138" s="105">
        <f t="shared" si="305"/>
        <v>0</v>
      </c>
      <c r="BV138" s="426" t="s">
        <v>154</v>
      </c>
      <c r="BW138" s="105">
        <f>IF($C$138="警備隊長・副隊長",$DV$10,IF($C$138="警備副隊長",$DV$11,IF($C$138="警備員",$DV$12,$DV$12)))</f>
        <v>0</v>
      </c>
      <c r="BX138" s="556">
        <f t="shared" ref="BX138:BX141" si="316">BX37+BX80+BX123</f>
        <v>1</v>
      </c>
      <c r="BY138" s="426" t="s">
        <v>30</v>
      </c>
      <c r="BZ138" s="105">
        <f t="shared" si="306"/>
        <v>0</v>
      </c>
      <c r="CF138" s="426" t="s">
        <v>154</v>
      </c>
      <c r="CG138" s="105">
        <f>IF($C$138="警備隊長・副隊長",$DV$10,IF($C$138="警備副隊長",$DV$11,IF($C$138="警備員",$DV$12,$DV$12)))</f>
        <v>0</v>
      </c>
      <c r="CH138" s="556">
        <v>2</v>
      </c>
      <c r="CI138" s="426" t="s">
        <v>30</v>
      </c>
      <c r="CJ138" s="105">
        <f t="shared" si="307"/>
        <v>0</v>
      </c>
      <c r="CP138" s="426" t="s">
        <v>154</v>
      </c>
      <c r="CQ138" s="105">
        <f>IF($C$138="警備隊長・副隊長",$DV$10,IF($C$138="警備副隊長",$DV$11,IF($C$138="警備員",$DV$12,$DV$12)))</f>
        <v>0</v>
      </c>
      <c r="CR138" s="556">
        <f t="shared" ref="CR138:CR141" si="317">CR37+CR80+CR123</f>
        <v>2</v>
      </c>
      <c r="CS138" s="426" t="s">
        <v>30</v>
      </c>
      <c r="CT138" s="105">
        <f t="shared" si="308"/>
        <v>0</v>
      </c>
      <c r="CZ138" s="426" t="s">
        <v>154</v>
      </c>
      <c r="DA138" s="105">
        <f>IF($C$138="警備隊長・副隊長",$DV$10,IF($C$138="警備副隊長",$DV$11,IF($C$138="警備員",$DV$12,$DV$12)))</f>
        <v>0</v>
      </c>
      <c r="DB138" s="556">
        <f t="shared" ref="DB138:DB141" si="318">DB37+DB80+DB123</f>
        <v>1</v>
      </c>
      <c r="DC138" s="426" t="s">
        <v>30</v>
      </c>
      <c r="DD138" s="105">
        <f t="shared" si="309"/>
        <v>0</v>
      </c>
      <c r="DJ138" s="426" t="s">
        <v>154</v>
      </c>
      <c r="DK138" s="105">
        <f>IF($C$138="警備隊長・副隊長",$DV$10,IF($C$138="警備副隊長",$DV$11,IF($C$138="警備員",$DV$12,$DV$12)))</f>
        <v>0</v>
      </c>
      <c r="DL138" s="556">
        <f t="shared" ref="DL138:DL141" si="319">DL37+DL80+DL123</f>
        <v>1</v>
      </c>
      <c r="DM138" s="426" t="s">
        <v>30</v>
      </c>
      <c r="DN138" s="105">
        <f t="shared" si="310"/>
        <v>0</v>
      </c>
    </row>
    <row r="139" spans="2:118" ht="16.2" x14ac:dyDescent="0.2">
      <c r="B139" s="429" t="s">
        <v>153</v>
      </c>
      <c r="C139" s="429" t="s">
        <v>447</v>
      </c>
      <c r="N139" s="426" t="s">
        <v>154</v>
      </c>
      <c r="O139" s="105">
        <f>IF($C$139="警備隊長・副隊長",$DV$10,IF($C$139="警備副隊長",$DV$11,IF($C$139="警備員",$DV$12,$DV$12)))</f>
        <v>0</v>
      </c>
      <c r="P139" s="556">
        <f t="shared" ref="P139:P141" si="320">P38+P81+P124</f>
        <v>0</v>
      </c>
      <c r="Q139" s="426" t="s">
        <v>30</v>
      </c>
      <c r="R139" s="105">
        <f>O139*P139</f>
        <v>0</v>
      </c>
      <c r="X139" s="426" t="s">
        <v>154</v>
      </c>
      <c r="Y139" s="105">
        <f>IF($C$139="警備隊長・副隊長",$DV$10,IF($C$139="警備副隊長",$DV$11,IF($C$139="警備員",$DV$12,$DV$12)))</f>
        <v>0</v>
      </c>
      <c r="Z139" s="556">
        <f t="shared" si="311"/>
        <v>11</v>
      </c>
      <c r="AA139" s="426" t="s">
        <v>30</v>
      </c>
      <c r="AB139" s="105">
        <f>Y139*Z139</f>
        <v>0</v>
      </c>
      <c r="AH139" s="426" t="s">
        <v>154</v>
      </c>
      <c r="AI139" s="105">
        <f>IF($C$139="警備隊長・副隊長",$DV$10,IF($C$139="警備副隊長",$DV$11,IF($C$139="警備員",$DV$12,$DV$12)))</f>
        <v>0</v>
      </c>
      <c r="AJ139" s="556">
        <f t="shared" si="312"/>
        <v>13</v>
      </c>
      <c r="AK139" s="426" t="s">
        <v>30</v>
      </c>
      <c r="AL139" s="105">
        <f>AI139*AJ139</f>
        <v>0</v>
      </c>
      <c r="AR139" s="426" t="s">
        <v>154</v>
      </c>
      <c r="AS139" s="105">
        <f>IF($C$139="警備隊長・副隊長",$DV$10,IF($C$139="警備副隊長",$DV$11,IF($C$139="警備員",$DV$12,$DV$12)))</f>
        <v>0</v>
      </c>
      <c r="AT139" s="556">
        <f t="shared" si="313"/>
        <v>13</v>
      </c>
      <c r="AU139" s="426" t="s">
        <v>30</v>
      </c>
      <c r="AV139" s="105">
        <f>AS139*AT139</f>
        <v>0</v>
      </c>
      <c r="BB139" s="426" t="s">
        <v>154</v>
      </c>
      <c r="BC139" s="105">
        <f>IF($C$139="警備隊長・副隊長",$DV$10,IF($C$139="警備副隊長",$DV$11,IF($C$139="警備員",$DV$12,$DV$12)))</f>
        <v>0</v>
      </c>
      <c r="BD139" s="556">
        <f t="shared" si="314"/>
        <v>11</v>
      </c>
      <c r="BE139" s="426" t="s">
        <v>30</v>
      </c>
      <c r="BF139" s="105">
        <f>BC139*BD139</f>
        <v>0</v>
      </c>
      <c r="BL139" s="426" t="s">
        <v>154</v>
      </c>
      <c r="BM139" s="105">
        <f>IF($C$139="警備隊長・副隊長",$DV$10,IF($C$139="警備副隊長",$DV$11,IF($C$139="警備員",$DV$12,$DV$12)))</f>
        <v>0</v>
      </c>
      <c r="BN139" s="556">
        <f t="shared" si="315"/>
        <v>2</v>
      </c>
      <c r="BO139" s="426" t="s">
        <v>30</v>
      </c>
      <c r="BP139" s="105">
        <f>BM139*BN139</f>
        <v>0</v>
      </c>
      <c r="BV139" s="426" t="s">
        <v>154</v>
      </c>
      <c r="BW139" s="105">
        <f>IF($C$139="警備隊長・副隊長",$DV$10,IF($C$139="警備副隊長",$DV$11,IF($C$139="警備員",$DV$12,$DV$12)))</f>
        <v>0</v>
      </c>
      <c r="BX139" s="556">
        <f t="shared" si="316"/>
        <v>11</v>
      </c>
      <c r="BY139" s="426" t="s">
        <v>30</v>
      </c>
      <c r="BZ139" s="105">
        <f>BW139*BX139</f>
        <v>0</v>
      </c>
      <c r="CF139" s="426" t="s">
        <v>154</v>
      </c>
      <c r="CG139" s="105">
        <f>IF($C$139="警備隊長・副隊長",$DV$10,IF($C$139="警備副隊長",$DV$11,IF($C$139="警備員",$DV$12,$DV$12)))</f>
        <v>0</v>
      </c>
      <c r="CH139" s="556">
        <f t="shared" ref="CH139:CH141" si="321">CH38+CH81+CH124</f>
        <v>19</v>
      </c>
      <c r="CI139" s="426" t="s">
        <v>30</v>
      </c>
      <c r="CJ139" s="105">
        <f>CG139*CH139</f>
        <v>0</v>
      </c>
      <c r="CP139" s="426" t="s">
        <v>154</v>
      </c>
      <c r="CQ139" s="105">
        <f>IF($C$139="警備隊長・副隊長",$DV$10,IF($C$139="警備副隊長",$DV$11,IF($C$139="警備員",$DV$12,$DV$12)))</f>
        <v>0</v>
      </c>
      <c r="CR139" s="556">
        <f t="shared" si="317"/>
        <v>20</v>
      </c>
      <c r="CS139" s="426" t="s">
        <v>30</v>
      </c>
      <c r="CT139" s="105">
        <f>CQ139*CR139</f>
        <v>0</v>
      </c>
      <c r="CZ139" s="426" t="s">
        <v>154</v>
      </c>
      <c r="DA139" s="105">
        <f>IF($C$139="警備隊長・副隊長",$DV$10,IF($C$139="警備副隊長",$DV$11,IF($C$139="警備員",$DV$12,$DV$12)))</f>
        <v>0</v>
      </c>
      <c r="DB139" s="556">
        <f t="shared" si="318"/>
        <v>12</v>
      </c>
      <c r="DC139" s="426" t="s">
        <v>30</v>
      </c>
      <c r="DD139" s="105">
        <f>DA139*DB139</f>
        <v>0</v>
      </c>
      <c r="DJ139" s="426" t="s">
        <v>154</v>
      </c>
      <c r="DK139" s="105">
        <f>IF($C$139="警備隊長・副隊長",$DV$10,IF($C$139="警備副隊長",$DV$11,IF($C$139="警備員",$DV$12,$DV$12)))</f>
        <v>0</v>
      </c>
      <c r="DL139" s="556">
        <f t="shared" si="319"/>
        <v>12</v>
      </c>
      <c r="DM139" s="426" t="s">
        <v>30</v>
      </c>
      <c r="DN139" s="105">
        <f>DK139*DL139</f>
        <v>0</v>
      </c>
    </row>
    <row r="140" spans="2:118" ht="16.2" x14ac:dyDescent="0.2">
      <c r="B140" s="429" t="s">
        <v>155</v>
      </c>
      <c r="C140" s="429" t="s">
        <v>160</v>
      </c>
      <c r="N140" s="426" t="s">
        <v>154</v>
      </c>
      <c r="O140" s="105">
        <f>IF($C$140="警備隊長・副隊長",$DV$10,IF($C$140="警備副隊長",$DV$11,IF($C$140="警備員",$DV$12,$DV$12)))</f>
        <v>0</v>
      </c>
      <c r="P140" s="556">
        <f t="shared" si="320"/>
        <v>0</v>
      </c>
      <c r="Q140" s="426" t="s">
        <v>30</v>
      </c>
      <c r="R140" s="105">
        <f>O140*P140</f>
        <v>0</v>
      </c>
      <c r="X140" s="426" t="s">
        <v>154</v>
      </c>
      <c r="Y140" s="105">
        <f>IF($C$140="警備隊長・副隊長",$DV$10,IF($C$140="警備副隊長",$DV$11,IF($C$140="警備員",$DV$12,$DV$12)))</f>
        <v>0</v>
      </c>
      <c r="Z140" s="556">
        <f t="shared" si="311"/>
        <v>1</v>
      </c>
      <c r="AA140" s="426" t="s">
        <v>30</v>
      </c>
      <c r="AB140" s="105">
        <f>Y140*Z140</f>
        <v>0</v>
      </c>
      <c r="AH140" s="426" t="s">
        <v>154</v>
      </c>
      <c r="AI140" s="105">
        <f>IF($C$140="警備隊長・副隊長",$DV$10,IF($C$140="警備副隊長",$DV$11,IF($C$140="警備員",$DV$12,$DV$12)))</f>
        <v>0</v>
      </c>
      <c r="AJ140" s="556">
        <f t="shared" si="312"/>
        <v>1</v>
      </c>
      <c r="AK140" s="426" t="s">
        <v>30</v>
      </c>
      <c r="AL140" s="105">
        <f>AI140*AJ140</f>
        <v>0</v>
      </c>
      <c r="AR140" s="426" t="s">
        <v>154</v>
      </c>
      <c r="AS140" s="105">
        <f>IF($C$140="警備隊長・副隊長",$DV$10,IF($C$140="警備副隊長",$DV$11,IF($C$140="警備員",$DV$12,$DV$12)))</f>
        <v>0</v>
      </c>
      <c r="AT140" s="556">
        <f t="shared" si="313"/>
        <v>1</v>
      </c>
      <c r="AU140" s="426" t="s">
        <v>30</v>
      </c>
      <c r="AV140" s="105">
        <f>AS140*AT140</f>
        <v>0</v>
      </c>
      <c r="BB140" s="426" t="s">
        <v>154</v>
      </c>
      <c r="BC140" s="105">
        <f>IF($C$140="警備隊長・副隊長",$DV$10,IF($C$140="警備副隊長",$DV$11,IF($C$140="警備員",$DV$12,$DV$12)))</f>
        <v>0</v>
      </c>
      <c r="BD140" s="556">
        <f t="shared" si="314"/>
        <v>1</v>
      </c>
      <c r="BE140" s="426" t="s">
        <v>30</v>
      </c>
      <c r="BF140" s="105">
        <f>BC140*BD140</f>
        <v>0</v>
      </c>
      <c r="BL140" s="426" t="s">
        <v>154</v>
      </c>
      <c r="BM140" s="105">
        <f>IF($C$140="警備隊長・副隊長",$DV$10,IF($C$140="警備副隊長",$DV$11,IF($C$140="警備員",$DV$12,$DV$12)))</f>
        <v>0</v>
      </c>
      <c r="BN140" s="556">
        <f t="shared" si="315"/>
        <v>0</v>
      </c>
      <c r="BO140" s="426" t="s">
        <v>30</v>
      </c>
      <c r="BP140" s="105">
        <f>BM140*BN140</f>
        <v>0</v>
      </c>
      <c r="BV140" s="426" t="s">
        <v>154</v>
      </c>
      <c r="BW140" s="105">
        <f>IF($C$140="警備隊長・副隊長",$DV$10,IF($C$140="警備副隊長",$DV$11,IF($C$140="警備員",$DV$12,$DV$12)))</f>
        <v>0</v>
      </c>
      <c r="BX140" s="556">
        <f t="shared" si="316"/>
        <v>1</v>
      </c>
      <c r="BY140" s="426" t="s">
        <v>30</v>
      </c>
      <c r="BZ140" s="105">
        <f>BW140*BX140</f>
        <v>0</v>
      </c>
      <c r="CF140" s="426" t="s">
        <v>154</v>
      </c>
      <c r="CG140" s="105">
        <f>IF($C$140="警備隊長・副隊長",$DV$10,IF($C$140="警備副隊長",$DV$11,IF($C$140="警備員",$DV$12,$DV$12)))</f>
        <v>0</v>
      </c>
      <c r="CH140" s="556">
        <f t="shared" si="321"/>
        <v>1</v>
      </c>
      <c r="CI140" s="426" t="s">
        <v>30</v>
      </c>
      <c r="CJ140" s="105">
        <f>CG140*CH140</f>
        <v>0</v>
      </c>
      <c r="CP140" s="426" t="s">
        <v>154</v>
      </c>
      <c r="CQ140" s="105">
        <f>IF($C$140="警備隊長・副隊長",$DV$10,IF($C$140="警備副隊長",$DV$11,IF($C$140="警備員",$DV$12,$DV$12)))</f>
        <v>0</v>
      </c>
      <c r="CR140" s="556">
        <f t="shared" si="317"/>
        <v>1</v>
      </c>
      <c r="CS140" s="426" t="s">
        <v>30</v>
      </c>
      <c r="CT140" s="105">
        <f>CQ140*CR140</f>
        <v>0</v>
      </c>
      <c r="CZ140" s="426" t="s">
        <v>154</v>
      </c>
      <c r="DA140" s="105">
        <f>IF($C$140="警備隊長・副隊長",$DV$10,IF($C$140="警備副隊長",$DV$11,IF($C$140="警備員",$DV$12,$DV$12)))</f>
        <v>0</v>
      </c>
      <c r="DB140" s="556">
        <f t="shared" si="318"/>
        <v>1</v>
      </c>
      <c r="DC140" s="426" t="s">
        <v>30</v>
      </c>
      <c r="DD140" s="105">
        <f>DA140*DB140</f>
        <v>0</v>
      </c>
      <c r="DJ140" s="426" t="s">
        <v>154</v>
      </c>
      <c r="DK140" s="105">
        <f>IF($C$140="警備隊長・副隊長",$DV$10,IF($C$140="警備副隊長",$DV$11,IF($C$140="警備員",$DV$12,$DV$12)))</f>
        <v>0</v>
      </c>
      <c r="DL140" s="556">
        <f t="shared" si="319"/>
        <v>1</v>
      </c>
      <c r="DM140" s="426" t="s">
        <v>30</v>
      </c>
      <c r="DN140" s="105">
        <f>DK140*DL140</f>
        <v>0</v>
      </c>
    </row>
    <row r="141" spans="2:118" ht="16.2" x14ac:dyDescent="0.2">
      <c r="B141" s="429" t="s">
        <v>156</v>
      </c>
      <c r="C141" s="429" t="s">
        <v>161</v>
      </c>
      <c r="N141" s="426" t="s">
        <v>154</v>
      </c>
      <c r="O141" s="105">
        <f>IF($C$141="警備隊長・副隊長",$DV$10,IF($C$141="警備副隊長",$DV$11,IF($C$141="警備員",$DV$12,$DV$12)))</f>
        <v>0</v>
      </c>
      <c r="P141" s="556">
        <f t="shared" si="320"/>
        <v>0</v>
      </c>
      <c r="Q141" s="426" t="s">
        <v>30</v>
      </c>
      <c r="R141" s="105">
        <f>O141*P141</f>
        <v>0</v>
      </c>
      <c r="X141" s="426" t="s">
        <v>154</v>
      </c>
      <c r="Y141" s="105">
        <f>IF($C$141="警備隊長・副隊長",$DV$10,IF($C$141="警備副隊長",$DV$11,IF($C$141="警備員",$DV$12,$DV$12)))</f>
        <v>0</v>
      </c>
      <c r="Z141" s="556">
        <f t="shared" si="311"/>
        <v>1</v>
      </c>
      <c r="AA141" s="426" t="s">
        <v>30</v>
      </c>
      <c r="AB141" s="105">
        <f>Y141*Z141</f>
        <v>0</v>
      </c>
      <c r="AH141" s="426" t="s">
        <v>154</v>
      </c>
      <c r="AI141" s="105">
        <f>IF($C$141="警備隊長・副隊長",$DV$10,IF($C$141="警備副隊長",$DV$11,IF($C$141="警備員",$DV$12,$DV$12)))</f>
        <v>0</v>
      </c>
      <c r="AJ141" s="556">
        <f t="shared" si="312"/>
        <v>1</v>
      </c>
      <c r="AK141" s="426" t="s">
        <v>30</v>
      </c>
      <c r="AL141" s="105">
        <f>AI141*AJ141</f>
        <v>0</v>
      </c>
      <c r="AR141" s="426" t="s">
        <v>154</v>
      </c>
      <c r="AS141" s="105">
        <f>IF($C$141="警備隊長・副隊長",$DV$10,IF($C$141="警備副隊長",$DV$11,IF($C$141="警備員",$DV$12,$DV$12)))</f>
        <v>0</v>
      </c>
      <c r="AT141" s="556">
        <f t="shared" si="313"/>
        <v>1</v>
      </c>
      <c r="AU141" s="426" t="s">
        <v>30</v>
      </c>
      <c r="AV141" s="105">
        <f>AS141*AT141</f>
        <v>0</v>
      </c>
      <c r="BB141" s="426" t="s">
        <v>154</v>
      </c>
      <c r="BC141" s="105">
        <f>IF($C$141="警備隊長・副隊長",$DV$10,IF($C$141="警備副隊長",$DV$11,IF($C$141="警備員",$DV$12,$DV$12)))</f>
        <v>0</v>
      </c>
      <c r="BD141" s="556">
        <f t="shared" si="314"/>
        <v>0</v>
      </c>
      <c r="BE141" s="426" t="s">
        <v>30</v>
      </c>
      <c r="BF141" s="105">
        <f>BC141*BD141</f>
        <v>0</v>
      </c>
      <c r="BL141" s="426" t="s">
        <v>154</v>
      </c>
      <c r="BM141" s="105">
        <f>IF($C$141="警備隊長・副隊長",$DV$10,IF($C$141="警備副隊長",$DV$11,IF($C$141="警備員",$DV$12,$DV$12)))</f>
        <v>0</v>
      </c>
      <c r="BN141" s="556">
        <f t="shared" si="315"/>
        <v>0</v>
      </c>
      <c r="BO141" s="426" t="s">
        <v>30</v>
      </c>
      <c r="BP141" s="105">
        <f>BM141*BN141</f>
        <v>0</v>
      </c>
      <c r="BV141" s="426" t="s">
        <v>154</v>
      </c>
      <c r="BW141" s="105">
        <f>IF($C$141="警備隊長・副隊長",$DV$10,IF($C$141="警備副隊長",$DV$11,IF($C$141="警備員",$DV$12,$DV$12)))</f>
        <v>0</v>
      </c>
      <c r="BX141" s="556">
        <f t="shared" si="316"/>
        <v>12</v>
      </c>
      <c r="BY141" s="426" t="s">
        <v>30</v>
      </c>
      <c r="BZ141" s="105">
        <f>BW141*BX141</f>
        <v>0</v>
      </c>
      <c r="CF141" s="426" t="s">
        <v>154</v>
      </c>
      <c r="CG141" s="105">
        <f>IF($C$141="警備隊長・副隊長",$DV$10,IF($C$141="警備副隊長",$DV$11,IF($C$141="警備員",$DV$12,$DV$12)))</f>
        <v>0</v>
      </c>
      <c r="CH141" s="556">
        <f t="shared" si="321"/>
        <v>12</v>
      </c>
      <c r="CI141" s="426" t="s">
        <v>30</v>
      </c>
      <c r="CJ141" s="105">
        <f>CG141*CH141</f>
        <v>0</v>
      </c>
      <c r="CP141" s="426" t="s">
        <v>154</v>
      </c>
      <c r="CQ141" s="105">
        <f>IF($C$141="警備隊長・副隊長",$DV$10,IF($C$141="警備副隊長",$DV$11,IF($C$141="警備員",$DV$12,$DV$12)))</f>
        <v>0</v>
      </c>
      <c r="CR141" s="556">
        <f t="shared" si="317"/>
        <v>0</v>
      </c>
      <c r="CS141" s="426" t="s">
        <v>30</v>
      </c>
      <c r="CT141" s="105">
        <f>CQ141*CR141</f>
        <v>0</v>
      </c>
      <c r="CZ141" s="426" t="s">
        <v>154</v>
      </c>
      <c r="DA141" s="105">
        <f>IF($C$141="警備隊長・副隊長",$DV$10,IF($C$141="警備副隊長",$DV$11,IF($C$141="警備員",$DV$12,$DV$12)))</f>
        <v>0</v>
      </c>
      <c r="DB141" s="556">
        <f t="shared" si="318"/>
        <v>0</v>
      </c>
      <c r="DC141" s="426" t="s">
        <v>30</v>
      </c>
      <c r="DD141" s="105">
        <f>DA141*DB141</f>
        <v>0</v>
      </c>
      <c r="DJ141" s="426" t="s">
        <v>154</v>
      </c>
      <c r="DK141" s="105">
        <f>IF($C$141="警備隊長・副隊長",$DV$10,IF($C$141="警備副隊長",$DV$11,IF($C$141="警備員",$DV$12,$DV$12)))</f>
        <v>0</v>
      </c>
      <c r="DL141" s="556">
        <f t="shared" si="319"/>
        <v>0</v>
      </c>
      <c r="DM141" s="426" t="s">
        <v>30</v>
      </c>
      <c r="DN141" s="105">
        <f>DK141*DL141</f>
        <v>0</v>
      </c>
    </row>
    <row r="142" spans="2:118" ht="16.8" thickBot="1" x14ac:dyDescent="0.25">
      <c r="B142" s="429" t="s">
        <v>157</v>
      </c>
      <c r="C142" s="429" t="s">
        <v>462</v>
      </c>
      <c r="N142" s="484" t="s">
        <v>154</v>
      </c>
      <c r="O142" s="106">
        <f>IF($C$142="警備隊長・副隊長",$DV$10,IF($C$142="警備副隊長",$DV$11,IF($C$142="警備員",$DV$12,$DV$12)))</f>
        <v>0</v>
      </c>
      <c r="P142" s="556">
        <f>P41+P84+P127</f>
        <v>4</v>
      </c>
      <c r="Q142" s="484" t="s">
        <v>30</v>
      </c>
      <c r="R142" s="106">
        <f>O142*P142</f>
        <v>0</v>
      </c>
      <c r="X142" s="484" t="s">
        <v>154</v>
      </c>
      <c r="Y142" s="106">
        <f>IF($C$142="警備隊長・副隊長",$DV$10,IF($C$142="警備副隊長",$DV$11,IF($C$142="警備員",$DV$12,$DV$12)))</f>
        <v>0</v>
      </c>
      <c r="Z142" s="556">
        <f>Z41+Z84+Z127</f>
        <v>4</v>
      </c>
      <c r="AA142" s="484" t="s">
        <v>30</v>
      </c>
      <c r="AB142" s="106">
        <f>Y142*Z142</f>
        <v>0</v>
      </c>
      <c r="AH142" s="484" t="s">
        <v>154</v>
      </c>
      <c r="AI142" s="106">
        <f>IF($C$142="警備隊長・副隊長",$DV$10,IF($C$142="警備副隊長",$DV$11,IF($C$142="警備員",$DV$12,$DV$12)))</f>
        <v>0</v>
      </c>
      <c r="AJ142" s="556">
        <f>AJ41+AJ84+AJ127</f>
        <v>2</v>
      </c>
      <c r="AK142" s="484" t="s">
        <v>30</v>
      </c>
      <c r="AL142" s="106">
        <f>AI142*AJ142</f>
        <v>0</v>
      </c>
      <c r="AR142" s="484" t="s">
        <v>154</v>
      </c>
      <c r="AS142" s="106">
        <f>IF($C$142="警備隊長・副隊長",$DV$10,IF($C$142="警備副隊長",$DV$11,IF($C$142="警備員",$DV$12,$DV$12)))</f>
        <v>0</v>
      </c>
      <c r="AT142" s="556">
        <f>AT41+AT84+AT127</f>
        <v>2</v>
      </c>
      <c r="AU142" s="484" t="s">
        <v>30</v>
      </c>
      <c r="AV142" s="106">
        <f>AS142*AT142</f>
        <v>0</v>
      </c>
      <c r="BB142" s="484" t="s">
        <v>154</v>
      </c>
      <c r="BC142" s="106">
        <f>IF($C$142="警備隊長・副隊長",$DV$10,IF($C$142="警備副隊長",$DV$11,IF($C$142="警備員",$DV$12,$DV$12)))</f>
        <v>0</v>
      </c>
      <c r="BD142" s="556">
        <f>BD41+BD84+BD127</f>
        <v>6</v>
      </c>
      <c r="BE142" s="484" t="s">
        <v>30</v>
      </c>
      <c r="BF142" s="106">
        <f>BC142*BD142</f>
        <v>0</v>
      </c>
      <c r="BL142" s="484" t="s">
        <v>154</v>
      </c>
      <c r="BM142" s="106">
        <f>IF($C$142="警備隊長・副隊長",$DV$10,IF($C$142="警備副隊長",$DV$11,IF($C$142="警備員",$DV$12,$DV$12)))</f>
        <v>0</v>
      </c>
      <c r="BN142" s="556">
        <f>BN41+BN84+BN127</f>
        <v>4</v>
      </c>
      <c r="BO142" s="484" t="s">
        <v>30</v>
      </c>
      <c r="BP142" s="106">
        <f>BM142*BN142</f>
        <v>0</v>
      </c>
      <c r="BV142" s="484" t="s">
        <v>154</v>
      </c>
      <c r="BW142" s="106">
        <f>IF($C$142="警備隊長・副隊長",$DV$10,IF($C$142="警備副隊長",$DV$11,IF($C$142="警備員",$DV$12,$DV$12)))</f>
        <v>0</v>
      </c>
      <c r="BX142" s="556">
        <f>BX41+BX84+BX127</f>
        <v>2</v>
      </c>
      <c r="BY142" s="484" t="s">
        <v>30</v>
      </c>
      <c r="BZ142" s="106">
        <f>BW142*BX142</f>
        <v>0</v>
      </c>
      <c r="CF142" s="484" t="s">
        <v>154</v>
      </c>
      <c r="CG142" s="106">
        <f>IF($C$142="警備隊長・副隊長",$DV$10,IF($C$142="警備副隊長",$DV$11,IF($C$142="警備員",$DV$12,$DV$12)))</f>
        <v>0</v>
      </c>
      <c r="CH142" s="556">
        <f>CH41+CH84+CH127</f>
        <v>0</v>
      </c>
      <c r="CI142" s="484" t="s">
        <v>30</v>
      </c>
      <c r="CJ142" s="106">
        <f>CG142*CH142</f>
        <v>0</v>
      </c>
      <c r="CP142" s="484" t="s">
        <v>154</v>
      </c>
      <c r="CQ142" s="106">
        <f>IF($C$142="警備隊長・副隊長",$DV$10,IF($C$142="警備副隊長",$DV$11,IF($C$142="警備員",$DV$12,$DV$12)))</f>
        <v>0</v>
      </c>
      <c r="CR142" s="556">
        <f>CR41+CR84+CR127</f>
        <v>0</v>
      </c>
      <c r="CS142" s="484" t="s">
        <v>30</v>
      </c>
      <c r="CT142" s="106">
        <f>CQ142*CR142</f>
        <v>0</v>
      </c>
      <c r="CZ142" s="484" t="s">
        <v>154</v>
      </c>
      <c r="DA142" s="106">
        <f>IF($C$142="警備隊長・副隊長",$DV$10,IF($C$142="警備副隊長",$DV$11,IF($C$142="警備員",$DV$12,$DV$12)))</f>
        <v>0</v>
      </c>
      <c r="DB142" s="556">
        <f>DB41+DB84+DB127</f>
        <v>0</v>
      </c>
      <c r="DC142" s="484" t="s">
        <v>30</v>
      </c>
      <c r="DD142" s="106">
        <f>DA142*DB142</f>
        <v>0</v>
      </c>
      <c r="DJ142" s="484" t="s">
        <v>154</v>
      </c>
      <c r="DK142" s="106">
        <f>IF($C$142="警備隊長・副隊長",$DV$10,IF($C$142="警備副隊長",$DV$11,IF($C$142="警備員",$DV$12,$DV$12)))</f>
        <v>0</v>
      </c>
      <c r="DL142" s="556">
        <f>DL41+DL84+DL127</f>
        <v>0</v>
      </c>
      <c r="DM142" s="484" t="s">
        <v>30</v>
      </c>
      <c r="DN142" s="106">
        <f>DK142*DL142</f>
        <v>0</v>
      </c>
    </row>
    <row r="143" spans="2:118" ht="15.6" thickTop="1" x14ac:dyDescent="0.2">
      <c r="N143" s="485"/>
      <c r="O143" s="486"/>
      <c r="P143" s="557">
        <f>SUM(P137:P142)</f>
        <v>5</v>
      </c>
      <c r="Q143" s="487" t="s">
        <v>384</v>
      </c>
      <c r="R143" s="524">
        <f>SUM(R137:R142)</f>
        <v>0</v>
      </c>
      <c r="X143" s="485"/>
      <c r="Y143" s="486"/>
      <c r="Z143" s="557">
        <f>SUM(Z137:Z142)</f>
        <v>20</v>
      </c>
      <c r="AA143" s="487" t="s">
        <v>384</v>
      </c>
      <c r="AB143" s="524">
        <f>SUM(AB137:AB142)</f>
        <v>0</v>
      </c>
      <c r="AH143" s="485"/>
      <c r="AI143" s="486"/>
      <c r="AJ143" s="557">
        <f>SUM(AJ137:AJ142)</f>
        <v>20</v>
      </c>
      <c r="AK143" s="487" t="s">
        <v>384</v>
      </c>
      <c r="AL143" s="524">
        <f>SUM(AL137:AL142)</f>
        <v>0</v>
      </c>
      <c r="AR143" s="485"/>
      <c r="AS143" s="486"/>
      <c r="AT143" s="557">
        <f>SUM(AT137:AT142)</f>
        <v>20</v>
      </c>
      <c r="AU143" s="487" t="s">
        <v>384</v>
      </c>
      <c r="AV143" s="524">
        <f>SUM(AV137:AV142)</f>
        <v>0</v>
      </c>
      <c r="BB143" s="485"/>
      <c r="BC143" s="486"/>
      <c r="BD143" s="557">
        <f>SUM(BD137:BD142)</f>
        <v>21</v>
      </c>
      <c r="BE143" s="487" t="s">
        <v>384</v>
      </c>
      <c r="BF143" s="524">
        <f>SUM(BF137:BF142)</f>
        <v>0</v>
      </c>
      <c r="BL143" s="485"/>
      <c r="BM143" s="486"/>
      <c r="BN143" s="557">
        <f>SUM(BN137:BN142)</f>
        <v>7</v>
      </c>
      <c r="BO143" s="487" t="s">
        <v>384</v>
      </c>
      <c r="BP143" s="524">
        <f>SUM(BP137:BP142)</f>
        <v>0</v>
      </c>
      <c r="BV143" s="485"/>
      <c r="BW143" s="486"/>
      <c r="BX143" s="557">
        <f>SUM(BX137:BX142)</f>
        <v>29</v>
      </c>
      <c r="BY143" s="487" t="s">
        <v>384</v>
      </c>
      <c r="BZ143" s="524">
        <f>SUM(BZ137:BZ142)</f>
        <v>0</v>
      </c>
      <c r="CF143" s="485"/>
      <c r="CG143" s="486"/>
      <c r="CH143" s="557">
        <f>SUM(CH137:CH142)</f>
        <v>36</v>
      </c>
      <c r="CI143" s="487" t="s">
        <v>384</v>
      </c>
      <c r="CJ143" s="524">
        <f>SUM(CJ137:CJ142)</f>
        <v>0</v>
      </c>
      <c r="CP143" s="485"/>
      <c r="CQ143" s="486"/>
      <c r="CR143" s="557">
        <f>SUM(CR137:CR142)</f>
        <v>25</v>
      </c>
      <c r="CS143" s="487" t="s">
        <v>384</v>
      </c>
      <c r="CT143" s="524">
        <f>SUM(CT137:CT142)</f>
        <v>0</v>
      </c>
      <c r="CZ143" s="485"/>
      <c r="DA143" s="486"/>
      <c r="DB143" s="557">
        <f>SUM(DB137:DB142)</f>
        <v>16</v>
      </c>
      <c r="DC143" s="487" t="s">
        <v>384</v>
      </c>
      <c r="DD143" s="524">
        <f>SUM(DD137:DD142)</f>
        <v>0</v>
      </c>
      <c r="DJ143" s="485"/>
      <c r="DK143" s="486"/>
      <c r="DL143" s="557">
        <f>SUM(DL137:DL142)</f>
        <v>16</v>
      </c>
      <c r="DM143" s="487" t="s">
        <v>384</v>
      </c>
      <c r="DN143" s="524">
        <f>SUM(DN137:DN142)</f>
        <v>0</v>
      </c>
    </row>
    <row r="144" spans="2:118" x14ac:dyDescent="0.2">
      <c r="B144" s="68" t="s">
        <v>388</v>
      </c>
      <c r="C144" s="67">
        <f>P143+Z143+AJ143+AT143+BD143+ABD143+BN143+BX143+CH143+CR143+DB143+DL143</f>
        <v>215</v>
      </c>
      <c r="N144" s="772" t="s">
        <v>385</v>
      </c>
      <c r="O144" s="772"/>
      <c r="P144" s="402">
        <f>P143-(P137+P138)</f>
        <v>4</v>
      </c>
      <c r="Q144" s="107" t="s">
        <v>30</v>
      </c>
      <c r="R144" s="527">
        <f>$DV$12*P144</f>
        <v>0</v>
      </c>
      <c r="X144" s="772" t="s">
        <v>385</v>
      </c>
      <c r="Y144" s="772"/>
      <c r="Z144" s="402">
        <f>Z143-(Z137+Z138)</f>
        <v>17</v>
      </c>
      <c r="AA144" s="107" t="s">
        <v>30</v>
      </c>
      <c r="AB144" s="527">
        <f>$DV$12*Z144</f>
        <v>0</v>
      </c>
      <c r="AH144" s="772" t="s">
        <v>385</v>
      </c>
      <c r="AI144" s="772"/>
      <c r="AJ144" s="402">
        <f>AJ143-(AJ137+AJ138)</f>
        <v>17</v>
      </c>
      <c r="AK144" s="107" t="s">
        <v>30</v>
      </c>
      <c r="AL144" s="527">
        <f>$DV$12*AJ144</f>
        <v>0</v>
      </c>
      <c r="AR144" s="772" t="s">
        <v>385</v>
      </c>
      <c r="AS144" s="772"/>
      <c r="AT144" s="402">
        <f>AT143-(AT137+AT138)</f>
        <v>17</v>
      </c>
      <c r="AU144" s="107" t="s">
        <v>30</v>
      </c>
      <c r="AV144" s="527">
        <f>$DV$12*AT144</f>
        <v>0</v>
      </c>
      <c r="BB144" s="772" t="s">
        <v>385</v>
      </c>
      <c r="BC144" s="772"/>
      <c r="BD144" s="402">
        <f>BD143-(BD137+BD138)</f>
        <v>18</v>
      </c>
      <c r="BE144" s="107" t="s">
        <v>30</v>
      </c>
      <c r="BF144" s="527">
        <f>$DV$12*BD144</f>
        <v>0</v>
      </c>
      <c r="BL144" s="772" t="s">
        <v>385</v>
      </c>
      <c r="BM144" s="772"/>
      <c r="BN144" s="402">
        <f>BN143-(BN137+BN138)</f>
        <v>6</v>
      </c>
      <c r="BO144" s="107" t="s">
        <v>30</v>
      </c>
      <c r="BP144" s="527">
        <f>$DV$12*BN144</f>
        <v>0</v>
      </c>
      <c r="BV144" s="772" t="s">
        <v>385</v>
      </c>
      <c r="BW144" s="772"/>
      <c r="BX144" s="402">
        <f>BX143-(BX137+BX138)</f>
        <v>26</v>
      </c>
      <c r="BY144" s="107" t="s">
        <v>30</v>
      </c>
      <c r="BZ144" s="527">
        <f>$DV$12*BX144</f>
        <v>0</v>
      </c>
      <c r="CF144" s="772" t="s">
        <v>385</v>
      </c>
      <c r="CG144" s="772"/>
      <c r="CH144" s="402">
        <f>CH143-(CH137+CH138)</f>
        <v>32</v>
      </c>
      <c r="CI144" s="107" t="s">
        <v>30</v>
      </c>
      <c r="CJ144" s="527">
        <f>$DV$12*CH144</f>
        <v>0</v>
      </c>
      <c r="CP144" s="772" t="s">
        <v>385</v>
      </c>
      <c r="CQ144" s="772"/>
      <c r="CR144" s="402">
        <f>CR143-(CR137+CR138)</f>
        <v>21</v>
      </c>
      <c r="CS144" s="107" t="s">
        <v>30</v>
      </c>
      <c r="CT144" s="527">
        <f>$DV$12*CR144</f>
        <v>0</v>
      </c>
      <c r="CZ144" s="772" t="s">
        <v>385</v>
      </c>
      <c r="DA144" s="772"/>
      <c r="DB144" s="402">
        <f>DB143-(DB137+DB138)</f>
        <v>13</v>
      </c>
      <c r="DC144" s="107" t="s">
        <v>30</v>
      </c>
      <c r="DD144" s="527">
        <f>$DV$12*DB144</f>
        <v>0</v>
      </c>
      <c r="DJ144" s="772" t="s">
        <v>385</v>
      </c>
      <c r="DK144" s="772"/>
      <c r="DL144" s="402">
        <f>DL143-(DL137+DL138)</f>
        <v>13</v>
      </c>
      <c r="DM144" s="107" t="s">
        <v>30</v>
      </c>
      <c r="DN144" s="527">
        <f>$DV$12*DL144</f>
        <v>0</v>
      </c>
    </row>
    <row r="145" spans="2:3" x14ac:dyDescent="0.2">
      <c r="B145" s="68" t="s">
        <v>389</v>
      </c>
      <c r="C145" s="67">
        <f>P144+Z144+AJ144+AT144+BD144+BN144+BX144+CH144+CR144+DB144+DL144</f>
        <v>184</v>
      </c>
    </row>
  </sheetData>
  <mergeCells count="204">
    <mergeCell ref="B46:B50"/>
    <mergeCell ref="B89:B93"/>
    <mergeCell ref="AH144:AI144"/>
    <mergeCell ref="AR144:AS144"/>
    <mergeCell ref="BB144:BC144"/>
    <mergeCell ref="BL144:BM144"/>
    <mergeCell ref="BV144:BW144"/>
    <mergeCell ref="N144:O144"/>
    <mergeCell ref="DE89:DH89"/>
    <mergeCell ref="I85:L85"/>
    <mergeCell ref="DE46:DH46"/>
    <mergeCell ref="B113:B114"/>
    <mergeCell ref="A116:C119"/>
    <mergeCell ref="A122:A127"/>
    <mergeCell ref="A128:C128"/>
    <mergeCell ref="I128:L128"/>
    <mergeCell ref="A87:A88"/>
    <mergeCell ref="B87:B88"/>
    <mergeCell ref="C87:C88"/>
    <mergeCell ref="D87:L87"/>
    <mergeCell ref="DL89:DM89"/>
    <mergeCell ref="CF144:CG144"/>
    <mergeCell ref="CP144:CQ144"/>
    <mergeCell ref="CZ144:DA144"/>
    <mergeCell ref="DJ144:DK144"/>
    <mergeCell ref="X144:Y144"/>
    <mergeCell ref="BL88:BT88"/>
    <mergeCell ref="BV88:CD88"/>
    <mergeCell ref="CF88:CN88"/>
    <mergeCell ref="CP88:CX88"/>
    <mergeCell ref="AR88:AZ88"/>
    <mergeCell ref="BB88:BJ88"/>
    <mergeCell ref="AC89:AF89"/>
    <mergeCell ref="BB45:BJ45"/>
    <mergeCell ref="BL45:BT45"/>
    <mergeCell ref="DO89:DR89"/>
    <mergeCell ref="A94:A108"/>
    <mergeCell ref="B95:B108"/>
    <mergeCell ref="B110:B111"/>
    <mergeCell ref="CA89:CD89"/>
    <mergeCell ref="CH89:CI89"/>
    <mergeCell ref="CK89:CN89"/>
    <mergeCell ref="CR89:CS89"/>
    <mergeCell ref="CU89:CX89"/>
    <mergeCell ref="DB89:DC89"/>
    <mergeCell ref="AW89:AZ89"/>
    <mergeCell ref="BD89:BE89"/>
    <mergeCell ref="BG89:BJ89"/>
    <mergeCell ref="BN89:BO89"/>
    <mergeCell ref="BQ89:BT89"/>
    <mergeCell ref="BX89:BY89"/>
    <mergeCell ref="AJ89:AK89"/>
    <mergeCell ref="AM89:AP89"/>
    <mergeCell ref="AT89:AU89"/>
    <mergeCell ref="P89:Q89"/>
    <mergeCell ref="S89:V89"/>
    <mergeCell ref="Z89:AA89"/>
    <mergeCell ref="DL46:DM46"/>
    <mergeCell ref="BV87:CD87"/>
    <mergeCell ref="CF87:CN87"/>
    <mergeCell ref="CP87:CX87"/>
    <mergeCell ref="CZ87:DH87"/>
    <mergeCell ref="DJ87:DR87"/>
    <mergeCell ref="F88:G88"/>
    <mergeCell ref="I88:L88"/>
    <mergeCell ref="N88:V88"/>
    <mergeCell ref="X88:AF88"/>
    <mergeCell ref="AH88:AP88"/>
    <mergeCell ref="N87:V87"/>
    <mergeCell ref="X87:AF87"/>
    <mergeCell ref="AH87:AP87"/>
    <mergeCell ref="AR87:AZ87"/>
    <mergeCell ref="BB87:BJ87"/>
    <mergeCell ref="BL87:BT87"/>
    <mergeCell ref="CZ88:DH88"/>
    <mergeCell ref="DJ88:DR88"/>
    <mergeCell ref="DO46:DR46"/>
    <mergeCell ref="BQ42:BT42"/>
    <mergeCell ref="CF44:CN44"/>
    <mergeCell ref="CP44:CX44"/>
    <mergeCell ref="CZ44:DH44"/>
    <mergeCell ref="DJ44:DR44"/>
    <mergeCell ref="A51:A65"/>
    <mergeCell ref="B52:B65"/>
    <mergeCell ref="B67:B68"/>
    <mergeCell ref="B70:B71"/>
    <mergeCell ref="CH46:CI46"/>
    <mergeCell ref="CK46:CN46"/>
    <mergeCell ref="CR46:CS46"/>
    <mergeCell ref="CU46:CX46"/>
    <mergeCell ref="DB46:DC46"/>
    <mergeCell ref="BD46:BE46"/>
    <mergeCell ref="BG46:BJ46"/>
    <mergeCell ref="BN46:BO46"/>
    <mergeCell ref="BQ46:BT46"/>
    <mergeCell ref="BX46:BY46"/>
    <mergeCell ref="CA46:CD46"/>
    <mergeCell ref="AJ46:AK46"/>
    <mergeCell ref="AM46:AP46"/>
    <mergeCell ref="AT46:AU46"/>
    <mergeCell ref="AW46:AZ46"/>
    <mergeCell ref="A44:A45"/>
    <mergeCell ref="B44:B45"/>
    <mergeCell ref="C44:C45"/>
    <mergeCell ref="D44:L44"/>
    <mergeCell ref="N44:V44"/>
    <mergeCell ref="S42:V42"/>
    <mergeCell ref="AC42:AF42"/>
    <mergeCell ref="AM42:AP42"/>
    <mergeCell ref="AW42:AZ42"/>
    <mergeCell ref="F45:G45"/>
    <mergeCell ref="I45:L45"/>
    <mergeCell ref="AH45:AP45"/>
    <mergeCell ref="AR45:AZ45"/>
    <mergeCell ref="X44:AF44"/>
    <mergeCell ref="AH44:AP44"/>
    <mergeCell ref="AR44:AZ44"/>
    <mergeCell ref="CP2:CX2"/>
    <mergeCell ref="CZ2:DH2"/>
    <mergeCell ref="DJ2:DR2"/>
    <mergeCell ref="F3:G3"/>
    <mergeCell ref="I3:L3"/>
    <mergeCell ref="P3:Q3"/>
    <mergeCell ref="S3:V3"/>
    <mergeCell ref="Z3:AA3"/>
    <mergeCell ref="DJ45:DR45"/>
    <mergeCell ref="CZ45:DH45"/>
    <mergeCell ref="BQ3:BT3"/>
    <mergeCell ref="BX3:BY3"/>
    <mergeCell ref="CA42:CD42"/>
    <mergeCell ref="CK42:CN42"/>
    <mergeCell ref="CU42:CX42"/>
    <mergeCell ref="DE42:DH42"/>
    <mergeCell ref="DO42:DR42"/>
    <mergeCell ref="BV45:CD45"/>
    <mergeCell ref="CF45:CN45"/>
    <mergeCell ref="CP45:CX45"/>
    <mergeCell ref="BB44:BJ44"/>
    <mergeCell ref="BL44:BT44"/>
    <mergeCell ref="BV44:CD44"/>
    <mergeCell ref="BG42:BJ42"/>
    <mergeCell ref="DE3:DH3"/>
    <mergeCell ref="DL3:DM3"/>
    <mergeCell ref="DO3:DR3"/>
    <mergeCell ref="B9:B22"/>
    <mergeCell ref="CA3:CD3"/>
    <mergeCell ref="CH3:CI3"/>
    <mergeCell ref="CK3:CN3"/>
    <mergeCell ref="CR3:CS3"/>
    <mergeCell ref="CU3:CX3"/>
    <mergeCell ref="DB3:DC3"/>
    <mergeCell ref="AW3:AZ3"/>
    <mergeCell ref="BD3:BE3"/>
    <mergeCell ref="BG3:BJ3"/>
    <mergeCell ref="BN3:BO3"/>
    <mergeCell ref="B4:B7"/>
    <mergeCell ref="AH1:AP1"/>
    <mergeCell ref="AR1:AZ1"/>
    <mergeCell ref="AC3:AF3"/>
    <mergeCell ref="AJ3:AK3"/>
    <mergeCell ref="AM3:AP3"/>
    <mergeCell ref="AT3:AU3"/>
    <mergeCell ref="DJ1:DR1"/>
    <mergeCell ref="B2:B3"/>
    <mergeCell ref="C2:C3"/>
    <mergeCell ref="D2:L2"/>
    <mergeCell ref="N2:V2"/>
    <mergeCell ref="X2:AF2"/>
    <mergeCell ref="AH2:AP2"/>
    <mergeCell ref="AR2:AZ2"/>
    <mergeCell ref="BB2:BJ2"/>
    <mergeCell ref="BL2:BT2"/>
    <mergeCell ref="BB1:BJ1"/>
    <mergeCell ref="BL1:BT1"/>
    <mergeCell ref="BV1:CD1"/>
    <mergeCell ref="CF1:CN1"/>
    <mergeCell ref="CP1:CX1"/>
    <mergeCell ref="CZ1:DH1"/>
    <mergeCell ref="BV2:CD2"/>
    <mergeCell ref="CF2:CN2"/>
    <mergeCell ref="A4:A7"/>
    <mergeCell ref="A46:A50"/>
    <mergeCell ref="A89:A93"/>
    <mergeCell ref="A1:A3"/>
    <mergeCell ref="D1:L1"/>
    <mergeCell ref="N1:V1"/>
    <mergeCell ref="X1:AF1"/>
    <mergeCell ref="B27:B28"/>
    <mergeCell ref="A30:C33"/>
    <mergeCell ref="A36:A41"/>
    <mergeCell ref="A42:C42"/>
    <mergeCell ref="I42:L42"/>
    <mergeCell ref="A8:A22"/>
    <mergeCell ref="N45:V45"/>
    <mergeCell ref="X45:AF45"/>
    <mergeCell ref="P46:Q46"/>
    <mergeCell ref="S46:V46"/>
    <mergeCell ref="Z46:AA46"/>
    <mergeCell ref="AC46:AF46"/>
    <mergeCell ref="A73:C76"/>
    <mergeCell ref="A79:A84"/>
    <mergeCell ref="A85:C85"/>
    <mergeCell ref="B24:B25"/>
    <mergeCell ref="C24:C25"/>
  </mergeCells>
  <phoneticPr fontId="2"/>
  <pageMargins left="0.7" right="0.7" top="0.75" bottom="0.75" header="0.3" footer="0.3"/>
  <pageSetup paperSize="9" scale="10" orientation="landscape" r:id="rId1"/>
  <colBreaks count="1" manualBreakCount="1">
    <brk id="12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38CA1-08DF-964C-9EAD-E37676564141}">
  <dimension ref="A2:O41"/>
  <sheetViews>
    <sheetView view="pageBreakPreview" zoomScale="115" zoomScaleNormal="100" zoomScaleSheetLayoutView="115" workbookViewId="0">
      <selection activeCell="K6" sqref="K6:K18"/>
    </sheetView>
  </sheetViews>
  <sheetFormatPr defaultColWidth="9" defaultRowHeight="12" customHeight="1" x14ac:dyDescent="0.2"/>
  <cols>
    <col min="1" max="1" width="3.33203125" style="1" customWidth="1"/>
    <col min="2" max="2" width="5.33203125" style="1" customWidth="1"/>
    <col min="3" max="6" width="11.6640625" style="1" customWidth="1"/>
    <col min="7" max="8" width="6.6640625" style="35" customWidth="1"/>
    <col min="9" max="10" width="6.6640625" style="114" customWidth="1"/>
    <col min="11" max="11" width="14.33203125" style="1" bestFit="1" customWidth="1"/>
    <col min="12" max="12" width="13.6640625" style="1" customWidth="1"/>
    <col min="13" max="13" width="15.109375" style="1" customWidth="1"/>
    <col min="14" max="14" width="14.44140625" style="1" customWidth="1"/>
    <col min="15" max="15" width="2.33203125" style="1" customWidth="1"/>
    <col min="16" max="16384" width="9" style="1"/>
  </cols>
  <sheetData>
    <row r="2" spans="1:15" ht="12" customHeight="1" x14ac:dyDescent="0.2">
      <c r="B2" s="20"/>
      <c r="C2" s="21"/>
      <c r="D2" s="649" t="s">
        <v>310</v>
      </c>
      <c r="E2" s="649"/>
      <c r="F2" s="649"/>
      <c r="G2" s="667" t="s">
        <v>39</v>
      </c>
      <c r="H2" s="667"/>
      <c r="I2" s="667"/>
      <c r="J2" s="667"/>
      <c r="K2" s="667"/>
      <c r="L2" s="667"/>
      <c r="M2" s="667"/>
      <c r="N2" s="667"/>
      <c r="O2" s="37"/>
    </row>
    <row r="3" spans="1:15" ht="12" customHeight="1" x14ac:dyDescent="0.2">
      <c r="A3" s="2"/>
      <c r="B3" s="22"/>
      <c r="C3" s="21"/>
      <c r="D3" s="650"/>
      <c r="E3" s="650"/>
      <c r="F3" s="650"/>
      <c r="G3" s="668"/>
      <c r="H3" s="668"/>
      <c r="I3" s="668"/>
      <c r="J3" s="668"/>
      <c r="K3" s="668"/>
      <c r="L3" s="668"/>
      <c r="M3" s="668"/>
      <c r="N3" s="668"/>
      <c r="O3" s="37"/>
    </row>
    <row r="4" spans="1:15" s="2" customFormat="1" ht="20.25" customHeight="1" x14ac:dyDescent="0.2">
      <c r="A4" s="3"/>
      <c r="B4" s="18" t="s">
        <v>0</v>
      </c>
      <c r="C4" s="651" t="s">
        <v>1</v>
      </c>
      <c r="D4" s="652"/>
      <c r="E4" s="652"/>
      <c r="F4" s="653"/>
      <c r="G4" s="674" t="s">
        <v>33</v>
      </c>
      <c r="H4" s="675"/>
      <c r="I4" s="676" t="s">
        <v>34</v>
      </c>
      <c r="J4" s="677"/>
      <c r="K4" s="9" t="s">
        <v>4</v>
      </c>
      <c r="L4" s="10" t="s">
        <v>5</v>
      </c>
      <c r="M4" s="652" t="s">
        <v>6</v>
      </c>
      <c r="N4" s="654"/>
    </row>
    <row r="5" spans="1:15" ht="12" customHeight="1" x14ac:dyDescent="0.2">
      <c r="A5" s="3"/>
      <c r="B5" s="130"/>
      <c r="C5" s="131"/>
      <c r="D5" s="132"/>
      <c r="E5" s="132"/>
      <c r="F5" s="133"/>
      <c r="G5" s="134"/>
      <c r="H5" s="134"/>
      <c r="I5" s="289"/>
      <c r="J5" s="290"/>
      <c r="K5" s="135"/>
      <c r="L5" s="136"/>
      <c r="M5" s="132"/>
      <c r="N5" s="137"/>
    </row>
    <row r="6" spans="1:15" ht="12" customHeight="1" x14ac:dyDescent="0.2">
      <c r="A6" s="2"/>
      <c r="B6" s="49"/>
      <c r="C6" s="138" t="s">
        <v>29</v>
      </c>
      <c r="D6" s="58"/>
      <c r="E6" s="58"/>
      <c r="F6" s="59"/>
      <c r="G6" s="139"/>
      <c r="H6" s="139"/>
      <c r="I6" s="291"/>
      <c r="J6" s="292"/>
      <c r="K6" s="140"/>
      <c r="L6" s="141"/>
      <c r="M6" s="58"/>
      <c r="N6" s="129"/>
    </row>
    <row r="7" spans="1:15" ht="12" customHeight="1" x14ac:dyDescent="0.2">
      <c r="A7" s="2"/>
      <c r="B7" s="142"/>
      <c r="C7" s="143"/>
      <c r="D7" s="122"/>
      <c r="E7" s="122"/>
      <c r="F7" s="144"/>
      <c r="G7" s="145"/>
      <c r="H7" s="145"/>
      <c r="I7" s="293"/>
      <c r="J7" s="294"/>
      <c r="K7" s="146"/>
      <c r="L7" s="119"/>
      <c r="M7" s="122"/>
      <c r="N7" s="123"/>
    </row>
    <row r="8" spans="1:15" ht="12" customHeight="1" x14ac:dyDescent="0.2">
      <c r="A8" s="2"/>
      <c r="B8" s="49">
        <v>1</v>
      </c>
      <c r="C8" s="670" t="s">
        <v>305</v>
      </c>
      <c r="D8" s="671"/>
      <c r="E8" s="671"/>
      <c r="F8" s="672"/>
      <c r="G8" s="50">
        <v>1</v>
      </c>
      <c r="H8" s="51" t="s">
        <v>30</v>
      </c>
      <c r="I8" s="295">
        <v>5</v>
      </c>
      <c r="J8" s="296" t="s">
        <v>35</v>
      </c>
      <c r="K8" s="116"/>
      <c r="L8" s="117">
        <f>ROUNDDOWN(G8*I8*K8,0)</f>
        <v>0</v>
      </c>
      <c r="M8" s="58"/>
      <c r="N8" s="61"/>
    </row>
    <row r="9" spans="1:15" ht="12" customHeight="1" x14ac:dyDescent="0.2">
      <c r="A9" s="2"/>
      <c r="B9" s="142"/>
      <c r="C9" s="147"/>
      <c r="D9" s="40"/>
      <c r="E9" s="40"/>
      <c r="F9" s="148"/>
      <c r="G9" s="149"/>
      <c r="H9" s="150"/>
      <c r="I9" s="297"/>
      <c r="J9" s="298"/>
      <c r="K9" s="118"/>
      <c r="L9" s="119"/>
      <c r="M9" s="53"/>
      <c r="N9" s="56"/>
    </row>
    <row r="10" spans="1:15" ht="12" customHeight="1" x14ac:dyDescent="0.2">
      <c r="A10" s="2"/>
      <c r="B10" s="49">
        <v>2</v>
      </c>
      <c r="C10" s="670" t="s">
        <v>306</v>
      </c>
      <c r="D10" s="671"/>
      <c r="E10" s="671"/>
      <c r="F10" s="672"/>
      <c r="G10" s="50">
        <v>1</v>
      </c>
      <c r="H10" s="51" t="s">
        <v>30</v>
      </c>
      <c r="I10" s="295">
        <v>5</v>
      </c>
      <c r="J10" s="296" t="s">
        <v>35</v>
      </c>
      <c r="K10" s="116"/>
      <c r="L10" s="117">
        <f>ROUNDDOWN(G10*I10*K10,0)</f>
        <v>0</v>
      </c>
      <c r="M10" s="658" t="s">
        <v>111</v>
      </c>
      <c r="N10" s="679"/>
    </row>
    <row r="11" spans="1:15" ht="12" customHeight="1" x14ac:dyDescent="0.2">
      <c r="A11" s="2"/>
      <c r="B11" s="142"/>
      <c r="C11" s="45"/>
      <c r="D11" s="38"/>
      <c r="E11" s="38"/>
      <c r="F11" s="152"/>
      <c r="G11" s="149"/>
      <c r="H11" s="150"/>
      <c r="I11" s="297"/>
      <c r="J11" s="298"/>
      <c r="K11" s="118"/>
      <c r="L11" s="119"/>
      <c r="M11" s="53"/>
      <c r="N11" s="124"/>
    </row>
    <row r="12" spans="1:15" ht="12" customHeight="1" x14ac:dyDescent="0.2">
      <c r="A12" s="2"/>
      <c r="B12" s="49">
        <v>3</v>
      </c>
      <c r="C12" s="670" t="s">
        <v>309</v>
      </c>
      <c r="D12" s="671"/>
      <c r="E12" s="671"/>
      <c r="F12" s="672"/>
      <c r="G12" s="50">
        <v>1</v>
      </c>
      <c r="H12" s="51" t="s">
        <v>30</v>
      </c>
      <c r="I12" s="295">
        <v>5</v>
      </c>
      <c r="J12" s="296" t="s">
        <v>35</v>
      </c>
      <c r="K12" s="116"/>
      <c r="L12" s="117">
        <f>ROUNDDOWN(G12*I12*K12,0)</f>
        <v>0</v>
      </c>
      <c r="M12" s="58"/>
      <c r="N12" s="61"/>
    </row>
    <row r="13" spans="1:15" ht="12" customHeight="1" x14ac:dyDescent="0.2">
      <c r="A13" s="2"/>
      <c r="B13" s="142"/>
      <c r="C13" s="147"/>
      <c r="D13" s="40"/>
      <c r="E13" s="40"/>
      <c r="F13" s="148"/>
      <c r="G13" s="276"/>
      <c r="H13" s="154"/>
      <c r="I13" s="277"/>
      <c r="J13" s="299"/>
      <c r="K13" s="118"/>
      <c r="L13" s="119"/>
      <c r="M13" s="53"/>
      <c r="N13" s="56"/>
    </row>
    <row r="14" spans="1:15" ht="12" customHeight="1" x14ac:dyDescent="0.2">
      <c r="A14" s="2"/>
      <c r="B14" s="49">
        <v>4</v>
      </c>
      <c r="C14" s="670" t="s">
        <v>307</v>
      </c>
      <c r="D14" s="671"/>
      <c r="E14" s="671"/>
      <c r="F14" s="672"/>
      <c r="G14" s="50">
        <v>3</v>
      </c>
      <c r="H14" s="51" t="s">
        <v>30</v>
      </c>
      <c r="I14" s="295">
        <v>5</v>
      </c>
      <c r="J14" s="296" t="s">
        <v>35</v>
      </c>
      <c r="K14" s="116"/>
      <c r="L14" s="117">
        <f>ROUNDDOWN(G14*I14*K14,0)</f>
        <v>0</v>
      </c>
      <c r="M14" s="108"/>
      <c r="N14" s="46"/>
    </row>
    <row r="15" spans="1:15" ht="12" customHeight="1" x14ac:dyDescent="0.2">
      <c r="A15" s="2"/>
      <c r="B15" s="142"/>
      <c r="C15" s="45"/>
      <c r="D15" s="38"/>
      <c r="E15" s="38"/>
      <c r="F15" s="152"/>
      <c r="G15" s="153"/>
      <c r="H15" s="154"/>
      <c r="I15" s="277"/>
      <c r="J15" s="299"/>
      <c r="K15" s="118"/>
      <c r="L15" s="119"/>
      <c r="M15" s="53"/>
      <c r="N15" s="56"/>
    </row>
    <row r="16" spans="1:15" ht="12" customHeight="1" x14ac:dyDescent="0.2">
      <c r="A16" s="2"/>
      <c r="B16" s="49">
        <v>5</v>
      </c>
      <c r="C16" s="670" t="s">
        <v>308</v>
      </c>
      <c r="D16" s="671"/>
      <c r="E16" s="671"/>
      <c r="F16" s="672"/>
      <c r="G16" s="50">
        <v>6</v>
      </c>
      <c r="H16" s="51" t="s">
        <v>30</v>
      </c>
      <c r="I16" s="295">
        <v>5</v>
      </c>
      <c r="J16" s="296" t="s">
        <v>35</v>
      </c>
      <c r="K16" s="116"/>
      <c r="L16" s="117">
        <f>ROUNDDOWN(G16*I16*K16,0)</f>
        <v>0</v>
      </c>
      <c r="M16" s="670" t="s">
        <v>473</v>
      </c>
      <c r="N16" s="678"/>
    </row>
    <row r="17" spans="1:14" ht="12" customHeight="1" x14ac:dyDescent="0.2">
      <c r="A17" s="2"/>
      <c r="B17" s="142"/>
      <c r="C17" s="147"/>
      <c r="D17" s="40"/>
      <c r="E17" s="40"/>
      <c r="F17" s="148"/>
      <c r="G17" s="153"/>
      <c r="H17" s="154"/>
      <c r="I17" s="277"/>
      <c r="J17" s="299"/>
      <c r="K17" s="118"/>
      <c r="L17" s="119"/>
      <c r="M17" s="53"/>
      <c r="N17" s="56"/>
    </row>
    <row r="18" spans="1:14" ht="12" customHeight="1" x14ac:dyDescent="0.2">
      <c r="A18" s="2"/>
      <c r="B18" s="49">
        <v>6</v>
      </c>
      <c r="C18" s="670" t="s">
        <v>31</v>
      </c>
      <c r="D18" s="671"/>
      <c r="E18" s="671"/>
      <c r="F18" s="672"/>
      <c r="G18" s="50">
        <v>1</v>
      </c>
      <c r="H18" s="51" t="s">
        <v>10</v>
      </c>
      <c r="I18" s="295">
        <v>5</v>
      </c>
      <c r="J18" s="296" t="s">
        <v>35</v>
      </c>
      <c r="K18" s="116"/>
      <c r="L18" s="117">
        <f>ROUNDDOWN(G18*I18*K18,0)</f>
        <v>0</v>
      </c>
      <c r="M18" s="670" t="s">
        <v>36</v>
      </c>
      <c r="N18" s="678"/>
    </row>
    <row r="19" spans="1:14" ht="12" customHeight="1" x14ac:dyDescent="0.2">
      <c r="A19" s="2"/>
      <c r="B19" s="142"/>
      <c r="C19" s="45"/>
      <c r="D19" s="38"/>
      <c r="E19" s="38"/>
      <c r="F19" s="152"/>
      <c r="G19" s="153"/>
      <c r="H19" s="154"/>
      <c r="I19" s="277"/>
      <c r="J19" s="299"/>
      <c r="K19" s="118"/>
      <c r="L19" s="119"/>
      <c r="M19" s="125"/>
      <c r="N19" s="126"/>
    </row>
    <row r="20" spans="1:14" ht="12" customHeight="1" x14ac:dyDescent="0.2">
      <c r="A20" s="2"/>
      <c r="B20" s="49">
        <v>7</v>
      </c>
      <c r="C20" s="670" t="s">
        <v>32</v>
      </c>
      <c r="D20" s="671"/>
      <c r="E20" s="671"/>
      <c r="F20" s="672"/>
      <c r="G20" s="50">
        <v>1</v>
      </c>
      <c r="H20" s="51" t="s">
        <v>10</v>
      </c>
      <c r="I20" s="295">
        <v>1</v>
      </c>
      <c r="J20" s="296" t="s">
        <v>10</v>
      </c>
      <c r="K20" s="116">
        <f>'明細書１号-１-１'!L40</f>
        <v>0</v>
      </c>
      <c r="L20" s="117">
        <f>ROUNDDOWN(G20*I20*K20,0)</f>
        <v>0</v>
      </c>
      <c r="M20" s="670" t="s">
        <v>419</v>
      </c>
      <c r="N20" s="678"/>
    </row>
    <row r="21" spans="1:14" ht="12" customHeight="1" x14ac:dyDescent="0.2">
      <c r="A21" s="2"/>
      <c r="B21" s="142"/>
      <c r="C21" s="147"/>
      <c r="D21" s="40"/>
      <c r="E21" s="40"/>
      <c r="F21" s="148"/>
      <c r="G21" s="156"/>
      <c r="H21" s="156"/>
      <c r="I21" s="300"/>
      <c r="J21" s="301"/>
      <c r="K21" s="118"/>
      <c r="L21" s="119"/>
      <c r="M21" s="127"/>
      <c r="N21" s="128"/>
    </row>
    <row r="22" spans="1:14" ht="12" customHeight="1" x14ac:dyDescent="0.2">
      <c r="A22" s="2"/>
      <c r="B22" s="49"/>
      <c r="C22" s="670"/>
      <c r="D22" s="671"/>
      <c r="E22" s="671"/>
      <c r="F22" s="672"/>
      <c r="G22" s="60"/>
      <c r="H22" s="60"/>
      <c r="I22" s="302"/>
      <c r="J22" s="303"/>
      <c r="K22" s="116"/>
      <c r="L22" s="117">
        <f>ROUNDDOWN(G22*K22,0)</f>
        <v>0</v>
      </c>
      <c r="M22" s="58"/>
      <c r="N22" s="61"/>
    </row>
    <row r="23" spans="1:14" ht="12" customHeight="1" x14ac:dyDescent="0.2">
      <c r="A23" s="2"/>
      <c r="B23" s="142"/>
      <c r="C23" s="52"/>
      <c r="D23" s="53"/>
      <c r="E23" s="53"/>
      <c r="F23" s="54"/>
      <c r="G23" s="156"/>
      <c r="H23" s="156"/>
      <c r="I23" s="300"/>
      <c r="J23" s="301"/>
      <c r="K23" s="118"/>
      <c r="L23" s="119"/>
      <c r="M23" s="53"/>
      <c r="N23" s="56"/>
    </row>
    <row r="24" spans="1:14" ht="12" customHeight="1" x14ac:dyDescent="0.2">
      <c r="A24" s="2"/>
      <c r="B24" s="49"/>
      <c r="C24" s="57"/>
      <c r="D24" s="58"/>
      <c r="E24" s="58"/>
      <c r="F24" s="59"/>
      <c r="G24" s="60"/>
      <c r="H24" s="60"/>
      <c r="I24" s="302"/>
      <c r="J24" s="303"/>
      <c r="K24" s="116"/>
      <c r="L24" s="117">
        <f>ROUNDDOWN(G24*K24,0)</f>
        <v>0</v>
      </c>
      <c r="M24" s="15"/>
      <c r="N24" s="19"/>
    </row>
    <row r="25" spans="1:14" ht="12" customHeight="1" x14ac:dyDescent="0.2">
      <c r="A25" s="2"/>
      <c r="B25" s="142"/>
      <c r="C25" s="52"/>
      <c r="D25" s="53"/>
      <c r="E25" s="53"/>
      <c r="F25" s="54"/>
      <c r="G25" s="55"/>
      <c r="H25" s="55"/>
      <c r="I25" s="304"/>
      <c r="J25" s="305"/>
      <c r="K25" s="118"/>
      <c r="L25" s="119"/>
      <c r="M25" s="13"/>
      <c r="N25" s="14"/>
    </row>
    <row r="26" spans="1:14" ht="12" customHeight="1" x14ac:dyDescent="0.2">
      <c r="A26" s="2"/>
      <c r="B26" s="49"/>
      <c r="C26" s="57"/>
      <c r="D26" s="58"/>
      <c r="E26" s="58"/>
      <c r="F26" s="59"/>
      <c r="G26" s="60"/>
      <c r="H26" s="60"/>
      <c r="I26" s="302"/>
      <c r="J26" s="303"/>
      <c r="K26" s="116"/>
      <c r="L26" s="117">
        <f>ROUNDDOWN(G26*K26,0)</f>
        <v>0</v>
      </c>
      <c r="M26" s="15"/>
      <c r="N26" s="16"/>
    </row>
    <row r="27" spans="1:14" ht="12" customHeight="1" x14ac:dyDescent="0.2">
      <c r="A27" s="2"/>
      <c r="B27" s="142"/>
      <c r="C27" s="52"/>
      <c r="D27" s="53"/>
      <c r="E27" s="53"/>
      <c r="F27" s="54"/>
      <c r="G27" s="55"/>
      <c r="H27" s="55"/>
      <c r="I27" s="304"/>
      <c r="J27" s="305"/>
      <c r="K27" s="118"/>
      <c r="L27" s="119"/>
      <c r="M27" s="13"/>
      <c r="N27" s="14"/>
    </row>
    <row r="28" spans="1:14" ht="12" customHeight="1" x14ac:dyDescent="0.2">
      <c r="A28" s="2"/>
      <c r="B28" s="49"/>
      <c r="C28" s="57"/>
      <c r="D28" s="58"/>
      <c r="E28" s="58"/>
      <c r="F28" s="59"/>
      <c r="G28" s="60"/>
      <c r="H28" s="60"/>
      <c r="I28" s="302"/>
      <c r="J28" s="303"/>
      <c r="K28" s="116"/>
      <c r="L28" s="117">
        <f>ROUNDDOWN(G28*K28,0)</f>
        <v>0</v>
      </c>
      <c r="M28" s="15"/>
      <c r="N28" s="16"/>
    </row>
    <row r="29" spans="1:14" ht="12" customHeight="1" x14ac:dyDescent="0.2">
      <c r="A29" s="2"/>
      <c r="B29" s="62"/>
      <c r="C29" s="52"/>
      <c r="D29" s="53"/>
      <c r="E29" s="53"/>
      <c r="F29" s="54"/>
      <c r="G29" s="55"/>
      <c r="H29" s="55"/>
      <c r="I29" s="304"/>
      <c r="J29" s="305"/>
      <c r="K29" s="120"/>
      <c r="L29" s="121">
        <f>SUM(L5,L6,L9,L11,L13,L15)</f>
        <v>0</v>
      </c>
      <c r="M29" s="13"/>
      <c r="N29" s="14"/>
    </row>
    <row r="30" spans="1:14" ht="12" customHeight="1" x14ac:dyDescent="0.2">
      <c r="A30" s="2"/>
      <c r="B30" s="49"/>
      <c r="C30" s="57"/>
      <c r="D30" s="58"/>
      <c r="E30" s="58"/>
      <c r="F30" s="59"/>
      <c r="G30" s="60"/>
      <c r="H30" s="64"/>
      <c r="I30" s="306"/>
      <c r="J30" s="307"/>
      <c r="K30" s="116"/>
      <c r="L30" s="117"/>
      <c r="M30" s="15"/>
      <c r="N30" s="16"/>
    </row>
    <row r="31" spans="1:14" ht="12" customHeight="1" x14ac:dyDescent="0.2">
      <c r="A31" s="2"/>
      <c r="B31" s="62"/>
      <c r="C31" s="157"/>
      <c r="D31" s="53"/>
      <c r="E31" s="53"/>
      <c r="F31" s="54"/>
      <c r="G31" s="55"/>
      <c r="H31" s="55"/>
      <c r="I31" s="304"/>
      <c r="J31" s="305"/>
      <c r="K31" s="120"/>
      <c r="L31" s="121"/>
      <c r="M31" s="13"/>
      <c r="N31" s="14"/>
    </row>
    <row r="32" spans="1:14" ht="12" customHeight="1" x14ac:dyDescent="0.2">
      <c r="A32" s="2"/>
      <c r="B32" s="49"/>
      <c r="C32" s="57"/>
      <c r="D32" s="58"/>
      <c r="E32" s="58"/>
      <c r="F32" s="59"/>
      <c r="G32" s="60"/>
      <c r="H32" s="64"/>
      <c r="I32" s="306"/>
      <c r="J32" s="307"/>
      <c r="K32" s="116"/>
      <c r="L32" s="117"/>
      <c r="M32" s="15"/>
      <c r="N32" s="16"/>
    </row>
    <row r="33" spans="1:14" ht="12" customHeight="1" x14ac:dyDescent="0.2">
      <c r="A33" s="2"/>
      <c r="B33" s="62"/>
      <c r="C33" s="52"/>
      <c r="D33" s="53"/>
      <c r="E33" s="53"/>
      <c r="F33" s="54"/>
      <c r="G33" s="55"/>
      <c r="H33" s="55"/>
      <c r="I33" s="304"/>
      <c r="J33" s="305"/>
      <c r="K33" s="120"/>
      <c r="L33" s="121"/>
      <c r="M33" s="13"/>
      <c r="N33" s="14"/>
    </row>
    <row r="34" spans="1:14" ht="12" customHeight="1" x14ac:dyDescent="0.2">
      <c r="A34" s="2"/>
      <c r="B34" s="49"/>
      <c r="C34" s="57"/>
      <c r="D34" s="58"/>
      <c r="E34" s="58"/>
      <c r="F34" s="59"/>
      <c r="G34" s="50"/>
      <c r="H34" s="158"/>
      <c r="I34" s="308"/>
      <c r="J34" s="309"/>
      <c r="K34" s="116"/>
      <c r="L34" s="117"/>
      <c r="M34" s="15"/>
      <c r="N34" s="16"/>
    </row>
    <row r="35" spans="1:14" ht="12" customHeight="1" x14ac:dyDescent="0.2">
      <c r="A35" s="2"/>
      <c r="B35" s="62"/>
      <c r="C35" s="52"/>
      <c r="D35" s="53"/>
      <c r="E35" s="53"/>
      <c r="F35" s="54"/>
      <c r="G35" s="149"/>
      <c r="H35" s="149"/>
      <c r="I35" s="297"/>
      <c r="J35" s="287"/>
      <c r="K35" s="120"/>
      <c r="L35" s="160"/>
      <c r="M35" s="13"/>
      <c r="N35" s="14"/>
    </row>
    <row r="36" spans="1:14" ht="12" customHeight="1" x14ac:dyDescent="0.2">
      <c r="A36" s="2"/>
      <c r="B36" s="49"/>
      <c r="C36" s="57"/>
      <c r="D36" s="58"/>
      <c r="E36" s="58"/>
      <c r="F36" s="59"/>
      <c r="G36" s="50"/>
      <c r="H36" s="158"/>
      <c r="I36" s="308"/>
      <c r="J36" s="309"/>
      <c r="K36" s="116"/>
      <c r="L36" s="117"/>
      <c r="M36" s="15"/>
      <c r="N36" s="16"/>
    </row>
    <row r="37" spans="1:14" ht="12" customHeight="1" x14ac:dyDescent="0.2">
      <c r="A37" s="2"/>
      <c r="B37" s="62"/>
      <c r="C37" s="157"/>
      <c r="D37" s="53"/>
      <c r="E37" s="53"/>
      <c r="F37" s="54"/>
      <c r="G37" s="149"/>
      <c r="H37" s="149"/>
      <c r="I37" s="297"/>
      <c r="J37" s="287"/>
      <c r="K37" s="284"/>
      <c r="L37" s="121">
        <f>INT(L29*0.9*0.58)</f>
        <v>0</v>
      </c>
      <c r="M37" s="13"/>
      <c r="N37" s="14"/>
    </row>
    <row r="38" spans="1:14" ht="12" customHeight="1" x14ac:dyDescent="0.2">
      <c r="A38" s="2"/>
      <c r="B38" s="49"/>
      <c r="C38" s="138"/>
      <c r="D38" s="58"/>
      <c r="E38" s="161"/>
      <c r="F38" s="59"/>
      <c r="G38" s="50"/>
      <c r="H38" s="50"/>
      <c r="I38" s="295"/>
      <c r="J38" s="288"/>
      <c r="K38" s="285"/>
      <c r="L38" s="117"/>
      <c r="M38" s="17"/>
      <c r="N38" s="16"/>
    </row>
    <row r="39" spans="1:14" ht="12" customHeight="1" x14ac:dyDescent="0.2">
      <c r="A39" s="2"/>
      <c r="B39" s="142"/>
      <c r="C39" s="143"/>
      <c r="D39" s="122"/>
      <c r="E39" s="122"/>
      <c r="F39" s="144"/>
      <c r="G39" s="162"/>
      <c r="H39" s="162"/>
      <c r="I39" s="310"/>
      <c r="J39" s="311"/>
      <c r="K39" s="164"/>
      <c r="L39" s="165"/>
      <c r="M39" s="6"/>
      <c r="N39" s="11"/>
    </row>
    <row r="40" spans="1:14" ht="12" customHeight="1" x14ac:dyDescent="0.2">
      <c r="A40" s="2"/>
      <c r="B40" s="166"/>
      <c r="C40" s="167"/>
      <c r="D40" s="168" t="s">
        <v>11</v>
      </c>
      <c r="E40" s="168"/>
      <c r="F40" s="169"/>
      <c r="G40" s="170"/>
      <c r="H40" s="170"/>
      <c r="I40" s="270"/>
      <c r="J40" s="312"/>
      <c r="K40" s="286"/>
      <c r="L40" s="173">
        <f>SUM(L7:L38)</f>
        <v>0</v>
      </c>
      <c r="M40" s="4"/>
      <c r="N40" s="5"/>
    </row>
    <row r="41" spans="1:14" ht="12" customHeight="1" x14ac:dyDescent="0.2">
      <c r="B41" s="175"/>
      <c r="C41" s="175"/>
      <c r="D41" s="175"/>
      <c r="E41" s="175"/>
      <c r="F41" s="175"/>
      <c r="G41" s="673"/>
      <c r="H41" s="673"/>
      <c r="I41" s="673"/>
      <c r="J41" s="673"/>
      <c r="K41" s="175"/>
      <c r="L41" s="175"/>
      <c r="N41" s="7"/>
    </row>
  </sheetData>
  <dataConsolidate/>
  <mergeCells count="19">
    <mergeCell ref="C22:F22"/>
    <mergeCell ref="D2:F3"/>
    <mergeCell ref="C4:F4"/>
    <mergeCell ref="M4:N4"/>
    <mergeCell ref="C8:F8"/>
    <mergeCell ref="C10:F10"/>
    <mergeCell ref="G2:N3"/>
    <mergeCell ref="C12:F12"/>
    <mergeCell ref="C14:F14"/>
    <mergeCell ref="C16:F16"/>
    <mergeCell ref="C18:F18"/>
    <mergeCell ref="C20:F20"/>
    <mergeCell ref="G41:J41"/>
    <mergeCell ref="G4:H4"/>
    <mergeCell ref="I4:J4"/>
    <mergeCell ref="M16:N16"/>
    <mergeCell ref="M20:N20"/>
    <mergeCell ref="M18:N18"/>
    <mergeCell ref="M10:N10"/>
  </mergeCells>
  <phoneticPr fontId="2"/>
  <pageMargins left="0.70866141732283472" right="0.70866141732283472" top="0.98425196850393704" bottom="0.59055118110236227" header="0.51181102362204722" footer="0.31496062992125984"/>
  <pageSetup paperSize="9" scale="94" orientation="landscape" useFirstPageNumber="1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9C6A-A1BC-3446-8324-ED4ECDC70403}">
  <dimension ref="A2:O41"/>
  <sheetViews>
    <sheetView view="pageBreakPreview" zoomScale="110" zoomScaleNormal="100" zoomScaleSheetLayoutView="110" workbookViewId="0">
      <selection activeCell="K8" sqref="K8:K26"/>
    </sheetView>
  </sheetViews>
  <sheetFormatPr defaultColWidth="9" defaultRowHeight="12" customHeight="1" x14ac:dyDescent="0.2"/>
  <cols>
    <col min="1" max="1" width="3.33203125" style="1" customWidth="1"/>
    <col min="2" max="2" width="5.33203125" style="1" customWidth="1"/>
    <col min="3" max="6" width="11.6640625" style="1" customWidth="1"/>
    <col min="7" max="8" width="6.6640625" style="35" customWidth="1"/>
    <col min="9" max="10" width="6.6640625" style="114" customWidth="1"/>
    <col min="11" max="11" width="14.33203125" style="1" bestFit="1" customWidth="1"/>
    <col min="12" max="12" width="13.6640625" style="1" customWidth="1"/>
    <col min="13" max="13" width="15.109375" style="1" customWidth="1"/>
    <col min="14" max="14" width="14.44140625" style="1" customWidth="1"/>
    <col min="15" max="15" width="2.33203125" style="1" customWidth="1"/>
    <col min="16" max="16384" width="9" style="1"/>
  </cols>
  <sheetData>
    <row r="2" spans="1:15" ht="12" customHeight="1" x14ac:dyDescent="0.2">
      <c r="B2" s="20"/>
      <c r="C2" s="21"/>
      <c r="D2" s="649" t="s">
        <v>310</v>
      </c>
      <c r="E2" s="649"/>
      <c r="F2" s="649"/>
      <c r="G2" s="667" t="s">
        <v>84</v>
      </c>
      <c r="H2" s="667"/>
      <c r="I2" s="667"/>
      <c r="J2" s="667"/>
      <c r="K2" s="667"/>
      <c r="L2" s="667"/>
      <c r="M2" s="667"/>
      <c r="N2" s="667"/>
      <c r="O2" s="37"/>
    </row>
    <row r="3" spans="1:15" ht="12" customHeight="1" x14ac:dyDescent="0.2">
      <c r="A3" s="2"/>
      <c r="B3" s="22"/>
      <c r="C3" s="21"/>
      <c r="D3" s="650"/>
      <c r="E3" s="650"/>
      <c r="F3" s="650"/>
      <c r="G3" s="668"/>
      <c r="H3" s="668"/>
      <c r="I3" s="668"/>
      <c r="J3" s="668"/>
      <c r="K3" s="668"/>
      <c r="L3" s="668"/>
      <c r="M3" s="668"/>
      <c r="N3" s="668"/>
      <c r="O3" s="37"/>
    </row>
    <row r="4" spans="1:15" s="2" customFormat="1" ht="20.25" customHeight="1" x14ac:dyDescent="0.2">
      <c r="A4" s="3"/>
      <c r="B4" s="18" t="s">
        <v>0</v>
      </c>
      <c r="C4" s="651" t="s">
        <v>1</v>
      </c>
      <c r="D4" s="652"/>
      <c r="E4" s="652"/>
      <c r="F4" s="653"/>
      <c r="G4" s="674" t="s">
        <v>33</v>
      </c>
      <c r="H4" s="675"/>
      <c r="I4" s="676" t="s">
        <v>34</v>
      </c>
      <c r="J4" s="677"/>
      <c r="K4" s="9" t="s">
        <v>4</v>
      </c>
      <c r="L4" s="10" t="s">
        <v>5</v>
      </c>
      <c r="M4" s="652" t="s">
        <v>6</v>
      </c>
      <c r="N4" s="654"/>
    </row>
    <row r="5" spans="1:15" ht="12" customHeight="1" x14ac:dyDescent="0.2">
      <c r="A5" s="3"/>
      <c r="B5" s="130"/>
      <c r="C5" s="131"/>
      <c r="D5" s="132"/>
      <c r="E5" s="132"/>
      <c r="F5" s="133"/>
      <c r="G5" s="134"/>
      <c r="H5" s="134"/>
      <c r="I5" s="289"/>
      <c r="J5" s="290"/>
      <c r="K5" s="135"/>
      <c r="L5" s="136"/>
      <c r="M5" s="132"/>
      <c r="N5" s="137"/>
    </row>
    <row r="6" spans="1:15" ht="12" customHeight="1" x14ac:dyDescent="0.2">
      <c r="A6" s="2"/>
      <c r="B6" s="49"/>
      <c r="C6" s="138" t="s">
        <v>85</v>
      </c>
      <c r="D6" s="58"/>
      <c r="E6" s="58"/>
      <c r="F6" s="59"/>
      <c r="G6" s="139"/>
      <c r="H6" s="139"/>
      <c r="I6" s="291"/>
      <c r="J6" s="292"/>
      <c r="K6" s="140"/>
      <c r="L6" s="141"/>
      <c r="M6" s="58"/>
      <c r="N6" s="129"/>
    </row>
    <row r="7" spans="1:15" ht="12" customHeight="1" x14ac:dyDescent="0.2">
      <c r="A7" s="2"/>
      <c r="B7" s="142"/>
      <c r="C7" s="143"/>
      <c r="D7" s="122"/>
      <c r="E7" s="122"/>
      <c r="F7" s="144"/>
      <c r="G7" s="145"/>
      <c r="H7" s="145"/>
      <c r="I7" s="293"/>
      <c r="J7" s="294"/>
      <c r="K7" s="146"/>
      <c r="L7" s="119"/>
      <c r="M7" s="38"/>
      <c r="N7" s="39"/>
    </row>
    <row r="8" spans="1:15" ht="12" customHeight="1" x14ac:dyDescent="0.2">
      <c r="A8" s="2"/>
      <c r="B8" s="49">
        <v>1</v>
      </c>
      <c r="C8" s="670" t="s">
        <v>86</v>
      </c>
      <c r="D8" s="671"/>
      <c r="E8" s="671"/>
      <c r="F8" s="672"/>
      <c r="G8" s="50">
        <v>1</v>
      </c>
      <c r="H8" s="51" t="s">
        <v>55</v>
      </c>
      <c r="I8" s="295">
        <v>5</v>
      </c>
      <c r="J8" s="296" t="s">
        <v>35</v>
      </c>
      <c r="K8" s="116"/>
      <c r="L8" s="117">
        <f>ROUNDDOWN(G8*I8*K8,0)</f>
        <v>0</v>
      </c>
      <c r="M8" s="670" t="s">
        <v>105</v>
      </c>
      <c r="N8" s="678"/>
    </row>
    <row r="9" spans="1:15" ht="12" customHeight="1" x14ac:dyDescent="0.2">
      <c r="A9" s="2"/>
      <c r="B9" s="49">
        <v>2</v>
      </c>
      <c r="C9" s="670" t="s">
        <v>87</v>
      </c>
      <c r="D9" s="671"/>
      <c r="E9" s="671"/>
      <c r="F9" s="672"/>
      <c r="G9" s="50">
        <v>5000</v>
      </c>
      <c r="H9" s="51" t="s">
        <v>104</v>
      </c>
      <c r="I9" s="295">
        <v>5</v>
      </c>
      <c r="J9" s="296" t="s">
        <v>35</v>
      </c>
      <c r="K9" s="116"/>
      <c r="L9" s="117">
        <f t="shared" ref="L9:L26" si="0">ROUNDDOWN(G9*I9*K9,0)</f>
        <v>0</v>
      </c>
      <c r="M9" s="670"/>
      <c r="N9" s="678"/>
    </row>
    <row r="10" spans="1:15" ht="12" customHeight="1" x14ac:dyDescent="0.2">
      <c r="A10" s="2"/>
      <c r="B10" s="49">
        <v>3</v>
      </c>
      <c r="C10" s="670" t="s">
        <v>88</v>
      </c>
      <c r="D10" s="671"/>
      <c r="E10" s="671"/>
      <c r="F10" s="672"/>
      <c r="G10" s="50">
        <v>10000</v>
      </c>
      <c r="H10" s="51" t="s">
        <v>104</v>
      </c>
      <c r="I10" s="295">
        <v>5</v>
      </c>
      <c r="J10" s="296" t="s">
        <v>35</v>
      </c>
      <c r="K10" s="116"/>
      <c r="L10" s="117">
        <f t="shared" si="0"/>
        <v>0</v>
      </c>
      <c r="M10" s="670"/>
      <c r="N10" s="678"/>
    </row>
    <row r="11" spans="1:15" ht="12" customHeight="1" x14ac:dyDescent="0.2">
      <c r="A11" s="2"/>
      <c r="B11" s="49">
        <v>4</v>
      </c>
      <c r="C11" s="670" t="s">
        <v>89</v>
      </c>
      <c r="D11" s="671"/>
      <c r="E11" s="671"/>
      <c r="F11" s="672"/>
      <c r="G11" s="50">
        <v>6</v>
      </c>
      <c r="H11" s="51" t="s">
        <v>55</v>
      </c>
      <c r="I11" s="295">
        <v>5</v>
      </c>
      <c r="J11" s="296" t="s">
        <v>35</v>
      </c>
      <c r="K11" s="116"/>
      <c r="L11" s="117">
        <f t="shared" si="0"/>
        <v>0</v>
      </c>
      <c r="M11" s="670"/>
      <c r="N11" s="678"/>
    </row>
    <row r="12" spans="1:15" ht="12" customHeight="1" x14ac:dyDescent="0.2">
      <c r="A12" s="2"/>
      <c r="B12" s="49">
        <v>5</v>
      </c>
      <c r="C12" s="670" t="s">
        <v>90</v>
      </c>
      <c r="D12" s="671"/>
      <c r="E12" s="671"/>
      <c r="F12" s="672"/>
      <c r="G12" s="50">
        <v>1</v>
      </c>
      <c r="H12" s="51" t="s">
        <v>10</v>
      </c>
      <c r="I12" s="295">
        <v>1</v>
      </c>
      <c r="J12" s="296" t="s">
        <v>10</v>
      </c>
      <c r="K12" s="116"/>
      <c r="L12" s="117">
        <f t="shared" si="0"/>
        <v>0</v>
      </c>
      <c r="M12" s="670"/>
      <c r="N12" s="678"/>
    </row>
    <row r="13" spans="1:15" ht="12" customHeight="1" x14ac:dyDescent="0.2">
      <c r="A13" s="2"/>
      <c r="B13" s="49">
        <v>6</v>
      </c>
      <c r="C13" s="670" t="s">
        <v>91</v>
      </c>
      <c r="D13" s="671"/>
      <c r="E13" s="671"/>
      <c r="F13" s="672"/>
      <c r="G13" s="50">
        <v>1</v>
      </c>
      <c r="H13" s="51" t="s">
        <v>10</v>
      </c>
      <c r="I13" s="295">
        <v>1</v>
      </c>
      <c r="J13" s="296" t="s">
        <v>10</v>
      </c>
      <c r="K13" s="116"/>
      <c r="L13" s="117">
        <f t="shared" si="0"/>
        <v>0</v>
      </c>
      <c r="M13" s="670"/>
      <c r="N13" s="678"/>
    </row>
    <row r="14" spans="1:15" ht="12" customHeight="1" x14ac:dyDescent="0.2">
      <c r="A14" s="2"/>
      <c r="B14" s="49">
        <v>7</v>
      </c>
      <c r="C14" s="670" t="s">
        <v>92</v>
      </c>
      <c r="D14" s="671"/>
      <c r="E14" s="671"/>
      <c r="F14" s="672"/>
      <c r="G14" s="50">
        <v>6</v>
      </c>
      <c r="H14" s="51" t="s">
        <v>55</v>
      </c>
      <c r="I14" s="295">
        <v>5</v>
      </c>
      <c r="J14" s="296" t="s">
        <v>35</v>
      </c>
      <c r="K14" s="116"/>
      <c r="L14" s="117">
        <f t="shared" si="0"/>
        <v>0</v>
      </c>
      <c r="M14" s="670"/>
      <c r="N14" s="678"/>
    </row>
    <row r="15" spans="1:15" ht="12" customHeight="1" x14ac:dyDescent="0.2">
      <c r="A15" s="2"/>
      <c r="B15" s="49">
        <v>8</v>
      </c>
      <c r="C15" s="670" t="s">
        <v>94</v>
      </c>
      <c r="D15" s="671"/>
      <c r="E15" s="671"/>
      <c r="F15" s="672"/>
      <c r="G15" s="50">
        <v>1</v>
      </c>
      <c r="H15" s="51" t="s">
        <v>10</v>
      </c>
      <c r="I15" s="295">
        <v>1</v>
      </c>
      <c r="J15" s="296" t="s">
        <v>10</v>
      </c>
      <c r="K15" s="116"/>
      <c r="L15" s="117">
        <f t="shared" si="0"/>
        <v>0</v>
      </c>
      <c r="M15" s="670"/>
      <c r="N15" s="678"/>
    </row>
    <row r="16" spans="1:15" ht="12" customHeight="1" x14ac:dyDescent="0.2">
      <c r="A16" s="2"/>
      <c r="B16" s="49">
        <v>9</v>
      </c>
      <c r="C16" s="670" t="s">
        <v>93</v>
      </c>
      <c r="D16" s="671"/>
      <c r="E16" s="671"/>
      <c r="F16" s="672"/>
      <c r="G16" s="50">
        <v>6</v>
      </c>
      <c r="H16" s="51" t="s">
        <v>55</v>
      </c>
      <c r="I16" s="295">
        <v>1</v>
      </c>
      <c r="J16" s="296" t="s">
        <v>10</v>
      </c>
      <c r="K16" s="116"/>
      <c r="L16" s="117">
        <f t="shared" si="0"/>
        <v>0</v>
      </c>
      <c r="M16" s="670"/>
      <c r="N16" s="678"/>
    </row>
    <row r="17" spans="1:14" ht="12" customHeight="1" x14ac:dyDescent="0.2">
      <c r="A17" s="2"/>
      <c r="B17" s="49">
        <v>10</v>
      </c>
      <c r="C17" s="670" t="s">
        <v>95</v>
      </c>
      <c r="D17" s="671"/>
      <c r="E17" s="671"/>
      <c r="F17" s="672"/>
      <c r="G17" s="50">
        <v>1</v>
      </c>
      <c r="H17" s="51" t="s">
        <v>10</v>
      </c>
      <c r="I17" s="295">
        <v>1</v>
      </c>
      <c r="J17" s="296" t="s">
        <v>10</v>
      </c>
      <c r="K17" s="116"/>
      <c r="L17" s="117">
        <f t="shared" si="0"/>
        <v>0</v>
      </c>
      <c r="M17" s="670"/>
      <c r="N17" s="678"/>
    </row>
    <row r="18" spans="1:14" ht="12" customHeight="1" x14ac:dyDescent="0.2">
      <c r="A18" s="2"/>
      <c r="B18" s="49">
        <v>11</v>
      </c>
      <c r="C18" s="670" t="s">
        <v>96</v>
      </c>
      <c r="D18" s="671"/>
      <c r="E18" s="671"/>
      <c r="F18" s="672"/>
      <c r="G18" s="50">
        <v>1</v>
      </c>
      <c r="H18" s="51" t="s">
        <v>10</v>
      </c>
      <c r="I18" s="295">
        <v>1</v>
      </c>
      <c r="J18" s="296" t="s">
        <v>10</v>
      </c>
      <c r="K18" s="116"/>
      <c r="L18" s="117">
        <f t="shared" si="0"/>
        <v>0</v>
      </c>
      <c r="M18" s="670"/>
      <c r="N18" s="678"/>
    </row>
    <row r="19" spans="1:14" ht="12" customHeight="1" x14ac:dyDescent="0.2">
      <c r="A19" s="2"/>
      <c r="B19" s="49">
        <v>12</v>
      </c>
      <c r="C19" s="670" t="s">
        <v>97</v>
      </c>
      <c r="D19" s="671"/>
      <c r="E19" s="671"/>
      <c r="F19" s="672"/>
      <c r="G19" s="50">
        <v>6</v>
      </c>
      <c r="H19" s="51" t="s">
        <v>55</v>
      </c>
      <c r="I19" s="295">
        <v>1</v>
      </c>
      <c r="J19" s="296" t="s">
        <v>10</v>
      </c>
      <c r="K19" s="116"/>
      <c r="L19" s="117">
        <f t="shared" si="0"/>
        <v>0</v>
      </c>
      <c r="M19" s="670"/>
      <c r="N19" s="678"/>
    </row>
    <row r="20" spans="1:14" ht="12" customHeight="1" x14ac:dyDescent="0.2">
      <c r="A20" s="2"/>
      <c r="B20" s="49">
        <v>13</v>
      </c>
      <c r="C20" s="670" t="s">
        <v>311</v>
      </c>
      <c r="D20" s="671"/>
      <c r="E20" s="671"/>
      <c r="F20" s="672"/>
      <c r="G20" s="50">
        <v>1</v>
      </c>
      <c r="H20" s="51" t="s">
        <v>10</v>
      </c>
      <c r="I20" s="295">
        <v>1</v>
      </c>
      <c r="J20" s="296" t="s">
        <v>10</v>
      </c>
      <c r="K20" s="116"/>
      <c r="L20" s="117">
        <f t="shared" si="0"/>
        <v>0</v>
      </c>
      <c r="M20" s="670" t="s">
        <v>37</v>
      </c>
      <c r="N20" s="678"/>
    </row>
    <row r="21" spans="1:14" ht="12" customHeight="1" x14ac:dyDescent="0.2">
      <c r="A21" s="2"/>
      <c r="B21" s="49">
        <v>14</v>
      </c>
      <c r="C21" s="670" t="s">
        <v>98</v>
      </c>
      <c r="D21" s="671"/>
      <c r="E21" s="671"/>
      <c r="F21" s="672"/>
      <c r="G21" s="50">
        <v>1</v>
      </c>
      <c r="H21" s="51" t="s">
        <v>55</v>
      </c>
      <c r="I21" s="295">
        <v>5</v>
      </c>
      <c r="J21" s="296" t="s">
        <v>35</v>
      </c>
      <c r="K21" s="116"/>
      <c r="L21" s="117">
        <f t="shared" si="0"/>
        <v>0</v>
      </c>
      <c r="M21" s="670"/>
      <c r="N21" s="678"/>
    </row>
    <row r="22" spans="1:14" ht="12" customHeight="1" x14ac:dyDescent="0.2">
      <c r="A22" s="2"/>
      <c r="B22" s="49">
        <v>15</v>
      </c>
      <c r="C22" s="670" t="s">
        <v>99</v>
      </c>
      <c r="D22" s="671"/>
      <c r="E22" s="671"/>
      <c r="F22" s="672"/>
      <c r="G22" s="50">
        <v>6</v>
      </c>
      <c r="H22" s="51" t="s">
        <v>55</v>
      </c>
      <c r="I22" s="295">
        <v>5</v>
      </c>
      <c r="J22" s="296" t="s">
        <v>35</v>
      </c>
      <c r="K22" s="116"/>
      <c r="L22" s="117">
        <f>ROUNDDOWN(G22*I22*K22,0)</f>
        <v>0</v>
      </c>
      <c r="M22" s="670"/>
      <c r="N22" s="678"/>
    </row>
    <row r="23" spans="1:14" ht="12" customHeight="1" x14ac:dyDescent="0.2">
      <c r="A23" s="2"/>
      <c r="B23" s="49">
        <v>16</v>
      </c>
      <c r="C23" s="670" t="s">
        <v>100</v>
      </c>
      <c r="D23" s="671"/>
      <c r="E23" s="671"/>
      <c r="F23" s="672"/>
      <c r="G23" s="50">
        <v>8</v>
      </c>
      <c r="H23" s="51" t="s">
        <v>55</v>
      </c>
      <c r="I23" s="295">
        <v>5</v>
      </c>
      <c r="J23" s="296" t="s">
        <v>35</v>
      </c>
      <c r="K23" s="116"/>
      <c r="L23" s="117">
        <f t="shared" si="0"/>
        <v>0</v>
      </c>
      <c r="M23" s="670" t="s">
        <v>106</v>
      </c>
      <c r="N23" s="678"/>
    </row>
    <row r="24" spans="1:14" ht="12" customHeight="1" x14ac:dyDescent="0.2">
      <c r="A24" s="2"/>
      <c r="B24" s="49">
        <v>17</v>
      </c>
      <c r="C24" s="670" t="s">
        <v>101</v>
      </c>
      <c r="D24" s="671"/>
      <c r="E24" s="671"/>
      <c r="F24" s="672"/>
      <c r="G24" s="50">
        <v>1</v>
      </c>
      <c r="H24" s="51" t="s">
        <v>10</v>
      </c>
      <c r="I24" s="295">
        <v>5</v>
      </c>
      <c r="J24" s="296" t="s">
        <v>35</v>
      </c>
      <c r="K24" s="116"/>
      <c r="L24" s="117">
        <f t="shared" si="0"/>
        <v>0</v>
      </c>
      <c r="M24" s="670" t="s">
        <v>107</v>
      </c>
      <c r="N24" s="678"/>
    </row>
    <row r="25" spans="1:14" ht="12" customHeight="1" x14ac:dyDescent="0.2">
      <c r="A25" s="2"/>
      <c r="B25" s="49">
        <v>18</v>
      </c>
      <c r="C25" s="670" t="s">
        <v>102</v>
      </c>
      <c r="D25" s="671"/>
      <c r="E25" s="671"/>
      <c r="F25" s="672"/>
      <c r="G25" s="50">
        <v>1</v>
      </c>
      <c r="H25" s="51" t="s">
        <v>10</v>
      </c>
      <c r="I25" s="295">
        <v>5</v>
      </c>
      <c r="J25" s="296" t="s">
        <v>35</v>
      </c>
      <c r="K25" s="116"/>
      <c r="L25" s="117">
        <f t="shared" si="0"/>
        <v>0</v>
      </c>
      <c r="M25" s="670" t="s">
        <v>108</v>
      </c>
      <c r="N25" s="678"/>
    </row>
    <row r="26" spans="1:14" ht="12" customHeight="1" x14ac:dyDescent="0.2">
      <c r="A26" s="2"/>
      <c r="B26" s="49">
        <v>19</v>
      </c>
      <c r="C26" s="670" t="s">
        <v>103</v>
      </c>
      <c r="D26" s="671"/>
      <c r="E26" s="671"/>
      <c r="F26" s="672"/>
      <c r="G26" s="50">
        <v>1</v>
      </c>
      <c r="H26" s="51" t="s">
        <v>10</v>
      </c>
      <c r="I26" s="295">
        <v>1</v>
      </c>
      <c r="J26" s="296" t="s">
        <v>10</v>
      </c>
      <c r="K26" s="116"/>
      <c r="L26" s="117">
        <f t="shared" si="0"/>
        <v>0</v>
      </c>
      <c r="M26" s="670"/>
      <c r="N26" s="678"/>
    </row>
    <row r="27" spans="1:14" ht="12" customHeight="1" x14ac:dyDescent="0.2">
      <c r="A27" s="2"/>
      <c r="B27" s="49"/>
      <c r="C27" s="670"/>
      <c r="D27" s="671"/>
      <c r="E27" s="671"/>
      <c r="F27" s="672"/>
      <c r="G27" s="50"/>
      <c r="H27" s="51"/>
      <c r="I27" s="295"/>
      <c r="J27" s="296"/>
      <c r="K27" s="116"/>
      <c r="L27" s="117"/>
      <c r="M27" s="670"/>
      <c r="N27" s="678"/>
    </row>
    <row r="28" spans="1:14" ht="12" customHeight="1" x14ac:dyDescent="0.2">
      <c r="A28" s="2"/>
      <c r="B28" s="49"/>
      <c r="C28" s="670"/>
      <c r="D28" s="671"/>
      <c r="E28" s="671"/>
      <c r="F28" s="672"/>
      <c r="G28" s="50"/>
      <c r="H28" s="51"/>
      <c r="I28" s="295"/>
      <c r="J28" s="296"/>
      <c r="K28" s="116"/>
      <c r="L28" s="117">
        <f>ROUNDDOWN(G28*K28,0)</f>
        <v>0</v>
      </c>
      <c r="M28" s="670"/>
      <c r="N28" s="678"/>
    </row>
    <row r="29" spans="1:14" ht="12" customHeight="1" x14ac:dyDescent="0.2">
      <c r="A29" s="2"/>
      <c r="B29" s="49"/>
      <c r="C29" s="670"/>
      <c r="D29" s="671"/>
      <c r="E29" s="671"/>
      <c r="F29" s="672"/>
      <c r="G29" s="50"/>
      <c r="H29" s="51"/>
      <c r="I29" s="295"/>
      <c r="J29" s="296"/>
      <c r="K29" s="116"/>
      <c r="L29" s="117"/>
      <c r="M29" s="670"/>
      <c r="N29" s="678"/>
    </row>
    <row r="30" spans="1:14" ht="12" customHeight="1" x14ac:dyDescent="0.2">
      <c r="A30" s="2"/>
      <c r="B30" s="49"/>
      <c r="C30" s="670"/>
      <c r="D30" s="671"/>
      <c r="E30" s="671"/>
      <c r="F30" s="672"/>
      <c r="G30" s="50"/>
      <c r="H30" s="51"/>
      <c r="I30" s="295"/>
      <c r="J30" s="296"/>
      <c r="K30" s="116"/>
      <c r="L30" s="117"/>
      <c r="M30" s="670"/>
      <c r="N30" s="678"/>
    </row>
    <row r="31" spans="1:14" ht="12" customHeight="1" x14ac:dyDescent="0.2">
      <c r="A31" s="2"/>
      <c r="B31" s="49"/>
      <c r="C31" s="670"/>
      <c r="D31" s="671"/>
      <c r="E31" s="671"/>
      <c r="F31" s="672"/>
      <c r="G31" s="50"/>
      <c r="H31" s="51"/>
      <c r="I31" s="295"/>
      <c r="J31" s="296"/>
      <c r="K31" s="116"/>
      <c r="L31" s="117"/>
      <c r="M31" s="670"/>
      <c r="N31" s="678"/>
    </row>
    <row r="32" spans="1:14" ht="12" customHeight="1" x14ac:dyDescent="0.2">
      <c r="A32" s="2"/>
      <c r="B32" s="49"/>
      <c r="C32" s="670"/>
      <c r="D32" s="671"/>
      <c r="E32" s="671"/>
      <c r="F32" s="672"/>
      <c r="G32" s="50"/>
      <c r="H32" s="51"/>
      <c r="I32" s="295"/>
      <c r="J32" s="296"/>
      <c r="K32" s="116"/>
      <c r="L32" s="117"/>
      <c r="M32" s="670"/>
      <c r="N32" s="678"/>
    </row>
    <row r="33" spans="1:14" ht="12" customHeight="1" x14ac:dyDescent="0.2">
      <c r="A33" s="2"/>
      <c r="B33" s="49"/>
      <c r="C33" s="670"/>
      <c r="D33" s="671"/>
      <c r="E33" s="671"/>
      <c r="F33" s="672"/>
      <c r="G33" s="50"/>
      <c r="H33" s="51"/>
      <c r="I33" s="295"/>
      <c r="J33" s="296"/>
      <c r="K33" s="116"/>
      <c r="L33" s="117"/>
      <c r="M33" s="670"/>
      <c r="N33" s="678"/>
    </row>
    <row r="34" spans="1:14" ht="12" customHeight="1" x14ac:dyDescent="0.2">
      <c r="A34" s="2"/>
      <c r="B34" s="49"/>
      <c r="C34" s="670"/>
      <c r="D34" s="671"/>
      <c r="E34" s="671"/>
      <c r="F34" s="672"/>
      <c r="G34" s="50"/>
      <c r="H34" s="51"/>
      <c r="I34" s="295"/>
      <c r="J34" s="296"/>
      <c r="K34" s="116"/>
      <c r="L34" s="117"/>
      <c r="M34" s="670"/>
      <c r="N34" s="678"/>
    </row>
    <row r="35" spans="1:14" ht="12" customHeight="1" x14ac:dyDescent="0.2">
      <c r="A35" s="2"/>
      <c r="B35" s="49"/>
      <c r="C35" s="670"/>
      <c r="D35" s="671"/>
      <c r="E35" s="671"/>
      <c r="F35" s="672"/>
      <c r="G35" s="50"/>
      <c r="H35" s="51"/>
      <c r="I35" s="295"/>
      <c r="J35" s="296"/>
      <c r="K35" s="116"/>
      <c r="L35" s="117"/>
      <c r="M35" s="670"/>
      <c r="N35" s="678"/>
    </row>
    <row r="36" spans="1:14" ht="12" customHeight="1" x14ac:dyDescent="0.2">
      <c r="A36" s="2"/>
      <c r="B36" s="49"/>
      <c r="C36" s="670"/>
      <c r="D36" s="671"/>
      <c r="E36" s="671"/>
      <c r="F36" s="672"/>
      <c r="G36" s="50"/>
      <c r="H36" s="51"/>
      <c r="I36" s="295"/>
      <c r="J36" s="296"/>
      <c r="K36" s="116"/>
      <c r="L36" s="117"/>
      <c r="M36" s="670"/>
      <c r="N36" s="678"/>
    </row>
    <row r="37" spans="1:14" ht="12" customHeight="1" x14ac:dyDescent="0.2">
      <c r="A37" s="2"/>
      <c r="B37" s="49"/>
      <c r="C37" s="670"/>
      <c r="D37" s="671"/>
      <c r="E37" s="671"/>
      <c r="F37" s="672"/>
      <c r="G37" s="50"/>
      <c r="H37" s="51"/>
      <c r="I37" s="295"/>
      <c r="J37" s="296"/>
      <c r="K37" s="116"/>
      <c r="L37" s="117">
        <f>INT(L29*0.9*0.58)</f>
        <v>0</v>
      </c>
      <c r="M37" s="670"/>
      <c r="N37" s="678"/>
    </row>
    <row r="38" spans="1:14" ht="12" customHeight="1" x14ac:dyDescent="0.2">
      <c r="A38" s="2"/>
      <c r="B38" s="49"/>
      <c r="C38" s="670"/>
      <c r="D38" s="671"/>
      <c r="E38" s="671"/>
      <c r="F38" s="672"/>
      <c r="G38" s="50"/>
      <c r="H38" s="51"/>
      <c r="I38" s="295"/>
      <c r="J38" s="296"/>
      <c r="K38" s="116"/>
      <c r="L38" s="117"/>
      <c r="M38" s="670"/>
      <c r="N38" s="678"/>
    </row>
    <row r="39" spans="1:14" ht="12" customHeight="1" x14ac:dyDescent="0.2">
      <c r="A39" s="2"/>
      <c r="B39" s="142"/>
      <c r="C39" s="143"/>
      <c r="D39" s="122"/>
      <c r="E39" s="122"/>
      <c r="F39" s="144"/>
      <c r="G39" s="162"/>
      <c r="H39" s="162"/>
      <c r="I39" s="310"/>
      <c r="J39" s="311"/>
      <c r="K39" s="164"/>
      <c r="L39" s="165"/>
      <c r="M39" s="6"/>
      <c r="N39" s="11"/>
    </row>
    <row r="40" spans="1:14" ht="12" customHeight="1" x14ac:dyDescent="0.2">
      <c r="A40" s="2"/>
      <c r="B40" s="166"/>
      <c r="C40" s="167"/>
      <c r="D40" s="168" t="s">
        <v>11</v>
      </c>
      <c r="E40" s="168"/>
      <c r="F40" s="169"/>
      <c r="G40" s="170"/>
      <c r="H40" s="170"/>
      <c r="I40" s="270"/>
      <c r="J40" s="312"/>
      <c r="K40" s="286"/>
      <c r="L40" s="173">
        <f>SUM(L8:L38)</f>
        <v>0</v>
      </c>
      <c r="M40" s="4"/>
      <c r="N40" s="5"/>
    </row>
    <row r="41" spans="1:14" ht="12" customHeight="1" x14ac:dyDescent="0.2">
      <c r="B41" s="175"/>
      <c r="C41" s="175"/>
      <c r="D41" s="175"/>
      <c r="E41" s="175"/>
      <c r="F41" s="175"/>
      <c r="G41" s="673"/>
      <c r="H41" s="673"/>
      <c r="I41" s="673"/>
      <c r="J41" s="673"/>
      <c r="K41" s="175"/>
      <c r="L41" s="175"/>
      <c r="N41" s="7"/>
    </row>
  </sheetData>
  <dataConsolidate/>
  <mergeCells count="69">
    <mergeCell ref="M33:N33"/>
    <mergeCell ref="C38:F38"/>
    <mergeCell ref="M38:N38"/>
    <mergeCell ref="M34:N34"/>
    <mergeCell ref="C35:F35"/>
    <mergeCell ref="M35:N35"/>
    <mergeCell ref="C36:F36"/>
    <mergeCell ref="M36:N36"/>
    <mergeCell ref="C37:F37"/>
    <mergeCell ref="M37:N37"/>
    <mergeCell ref="M29:N29"/>
    <mergeCell ref="M30:N30"/>
    <mergeCell ref="C31:F31"/>
    <mergeCell ref="M31:N31"/>
    <mergeCell ref="C32:F32"/>
    <mergeCell ref="M32:N32"/>
    <mergeCell ref="M26:N26"/>
    <mergeCell ref="C27:F27"/>
    <mergeCell ref="M27:N27"/>
    <mergeCell ref="C28:F28"/>
    <mergeCell ref="M28:N28"/>
    <mergeCell ref="C8:F8"/>
    <mergeCell ref="C14:F14"/>
    <mergeCell ref="M8:N8"/>
    <mergeCell ref="M9:N9"/>
    <mergeCell ref="M10:N10"/>
    <mergeCell ref="M11:N11"/>
    <mergeCell ref="M12:N12"/>
    <mergeCell ref="M13:N13"/>
    <mergeCell ref="D2:F3"/>
    <mergeCell ref="C4:F4"/>
    <mergeCell ref="G4:H4"/>
    <mergeCell ref="I4:J4"/>
    <mergeCell ref="M4:N4"/>
    <mergeCell ref="G41:J41"/>
    <mergeCell ref="C25:F25"/>
    <mergeCell ref="C26:F26"/>
    <mergeCell ref="C10:F10"/>
    <mergeCell ref="C12:F12"/>
    <mergeCell ref="C30:F30"/>
    <mergeCell ref="C34:F34"/>
    <mergeCell ref="C29:F29"/>
    <mergeCell ref="C33:F33"/>
    <mergeCell ref="M16:N16"/>
    <mergeCell ref="M19:N19"/>
    <mergeCell ref="M21:N21"/>
    <mergeCell ref="M22:N22"/>
    <mergeCell ref="C9:F9"/>
    <mergeCell ref="C11:F11"/>
    <mergeCell ref="C13:F13"/>
    <mergeCell ref="M14:N14"/>
    <mergeCell ref="M15:N15"/>
    <mergeCell ref="M17:N17"/>
    <mergeCell ref="M25:N25"/>
    <mergeCell ref="G2:N3"/>
    <mergeCell ref="C15:F15"/>
    <mergeCell ref="C17:F17"/>
    <mergeCell ref="C19:F19"/>
    <mergeCell ref="C21:F21"/>
    <mergeCell ref="C23:F23"/>
    <mergeCell ref="C24:F24"/>
    <mergeCell ref="C18:F18"/>
    <mergeCell ref="M18:N18"/>
    <mergeCell ref="C20:F20"/>
    <mergeCell ref="M20:N20"/>
    <mergeCell ref="C22:F22"/>
    <mergeCell ref="M23:N23"/>
    <mergeCell ref="M24:N24"/>
    <mergeCell ref="C16:F16"/>
  </mergeCells>
  <phoneticPr fontId="2"/>
  <pageMargins left="0.70866141732283472" right="0.70866141732283472" top="0.98425196850393704" bottom="0.59055118110236227" header="0.51181102362204722" footer="0.31496062992125984"/>
  <pageSetup paperSize="9" scale="94" orientation="landscape" useFirstPageNumber="1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8440F-E49E-9144-A2C9-2604A4C0995B}">
  <dimension ref="A2:O41"/>
  <sheetViews>
    <sheetView view="pageBreakPreview" zoomScaleNormal="100" zoomScaleSheetLayoutView="100" workbookViewId="0">
      <selection activeCell="K7" sqref="K7:K13"/>
    </sheetView>
  </sheetViews>
  <sheetFormatPr defaultColWidth="9" defaultRowHeight="12" customHeight="1" x14ac:dyDescent="0.2"/>
  <cols>
    <col min="1" max="1" width="3.33203125" style="1" customWidth="1"/>
    <col min="2" max="2" width="5.33203125" style="1" customWidth="1"/>
    <col min="3" max="6" width="11.6640625" style="1" customWidth="1"/>
    <col min="7" max="8" width="6.6640625" style="35" customWidth="1"/>
    <col min="9" max="10" width="6.6640625" style="114" customWidth="1"/>
    <col min="11" max="11" width="14.33203125" style="1" bestFit="1" customWidth="1"/>
    <col min="12" max="12" width="13.6640625" style="1" customWidth="1"/>
    <col min="13" max="13" width="15.109375" style="1" customWidth="1"/>
    <col min="14" max="14" width="14.44140625" style="1" customWidth="1"/>
    <col min="15" max="15" width="2.33203125" style="1" customWidth="1"/>
    <col min="16" max="16384" width="9" style="1"/>
  </cols>
  <sheetData>
    <row r="2" spans="1:15" ht="12" customHeight="1" x14ac:dyDescent="0.2">
      <c r="B2" s="20"/>
      <c r="C2" s="21"/>
      <c r="D2" s="649" t="s">
        <v>310</v>
      </c>
      <c r="E2" s="649"/>
      <c r="F2" s="649"/>
      <c r="G2" s="667" t="s">
        <v>336</v>
      </c>
      <c r="H2" s="667"/>
      <c r="I2" s="667"/>
      <c r="J2" s="667"/>
      <c r="K2" s="667"/>
      <c r="L2" s="667"/>
      <c r="M2" s="667"/>
      <c r="N2" s="667"/>
      <c r="O2" s="37"/>
    </row>
    <row r="3" spans="1:15" ht="12" customHeight="1" x14ac:dyDescent="0.2">
      <c r="A3" s="2"/>
      <c r="B3" s="22"/>
      <c r="C3" s="21"/>
      <c r="D3" s="650"/>
      <c r="E3" s="650"/>
      <c r="F3" s="650"/>
      <c r="G3" s="668"/>
      <c r="H3" s="668"/>
      <c r="I3" s="668"/>
      <c r="J3" s="668"/>
      <c r="K3" s="668"/>
      <c r="L3" s="668"/>
      <c r="M3" s="668"/>
      <c r="N3" s="668"/>
      <c r="O3" s="37"/>
    </row>
    <row r="4" spans="1:15" s="2" customFormat="1" ht="20.25" customHeight="1" x14ac:dyDescent="0.2">
      <c r="A4" s="3"/>
      <c r="B4" s="18" t="s">
        <v>0</v>
      </c>
      <c r="C4" s="651" t="s">
        <v>1</v>
      </c>
      <c r="D4" s="652"/>
      <c r="E4" s="652"/>
      <c r="F4" s="653"/>
      <c r="G4" s="674" t="s">
        <v>33</v>
      </c>
      <c r="H4" s="675"/>
      <c r="I4" s="676" t="s">
        <v>34</v>
      </c>
      <c r="J4" s="677"/>
      <c r="K4" s="9" t="s">
        <v>4</v>
      </c>
      <c r="L4" s="10" t="s">
        <v>5</v>
      </c>
      <c r="M4" s="652" t="s">
        <v>6</v>
      </c>
      <c r="N4" s="654"/>
    </row>
    <row r="5" spans="1:15" ht="12" customHeight="1" x14ac:dyDescent="0.2">
      <c r="A5" s="3"/>
      <c r="B5" s="130"/>
      <c r="C5" s="131"/>
      <c r="D5" s="132"/>
      <c r="E5" s="132"/>
      <c r="F5" s="133"/>
      <c r="G5" s="134"/>
      <c r="H5" s="134"/>
      <c r="I5" s="289"/>
      <c r="J5" s="290"/>
      <c r="K5" s="135"/>
      <c r="L5" s="136"/>
      <c r="M5" s="8"/>
      <c r="N5" s="34"/>
    </row>
    <row r="6" spans="1:15" ht="12" customHeight="1" x14ac:dyDescent="0.2">
      <c r="A6" s="2"/>
      <c r="B6" s="49"/>
      <c r="C6" s="138" t="s">
        <v>337</v>
      </c>
      <c r="D6" s="58"/>
      <c r="E6" s="58"/>
      <c r="F6" s="59"/>
      <c r="G6" s="139"/>
      <c r="H6" s="139"/>
      <c r="I6" s="291"/>
      <c r="J6" s="292"/>
      <c r="K6" s="140"/>
      <c r="L6" s="141"/>
      <c r="M6" s="15"/>
      <c r="N6" s="19"/>
    </row>
    <row r="7" spans="1:15" ht="12" customHeight="1" x14ac:dyDescent="0.2">
      <c r="A7" s="2"/>
      <c r="B7" s="142"/>
      <c r="C7" s="143"/>
      <c r="D7" s="122"/>
      <c r="E7" s="122"/>
      <c r="F7" s="144"/>
      <c r="G7" s="145"/>
      <c r="H7" s="145"/>
      <c r="I7" s="293"/>
      <c r="J7" s="294"/>
      <c r="K7" s="146"/>
      <c r="L7" s="119"/>
      <c r="M7" s="6"/>
      <c r="N7" s="11"/>
    </row>
    <row r="8" spans="1:15" ht="12" customHeight="1" x14ac:dyDescent="0.2">
      <c r="A8" s="2"/>
      <c r="B8" s="49">
        <v>1</v>
      </c>
      <c r="C8" s="670" t="s">
        <v>338</v>
      </c>
      <c r="D8" s="671"/>
      <c r="E8" s="671"/>
      <c r="F8" s="672"/>
      <c r="G8" s="50">
        <v>1</v>
      </c>
      <c r="H8" s="51" t="s">
        <v>10</v>
      </c>
      <c r="I8" s="295">
        <v>1</v>
      </c>
      <c r="J8" s="296" t="s">
        <v>10</v>
      </c>
      <c r="K8" s="116"/>
      <c r="L8" s="117">
        <f>ROUNDDOWN(G8*I8*K8,0)</f>
        <v>0</v>
      </c>
      <c r="M8" s="15"/>
      <c r="N8" s="16"/>
    </row>
    <row r="9" spans="1:15" ht="12" customHeight="1" x14ac:dyDescent="0.2">
      <c r="A9" s="2"/>
      <c r="B9" s="142"/>
      <c r="C9" s="147"/>
      <c r="D9" s="40"/>
      <c r="E9" s="40"/>
      <c r="F9" s="148"/>
      <c r="G9" s="149"/>
      <c r="H9" s="150"/>
      <c r="I9" s="297"/>
      <c r="J9" s="298"/>
      <c r="K9" s="118"/>
      <c r="L9" s="119"/>
      <c r="M9" s="13"/>
      <c r="N9" s="14"/>
    </row>
    <row r="10" spans="1:15" ht="12" customHeight="1" x14ac:dyDescent="0.2">
      <c r="A10" s="2"/>
      <c r="B10" s="49">
        <v>2</v>
      </c>
      <c r="C10" s="670" t="s">
        <v>339</v>
      </c>
      <c r="D10" s="671"/>
      <c r="E10" s="671"/>
      <c r="F10" s="672"/>
      <c r="G10" s="50">
        <v>1</v>
      </c>
      <c r="H10" s="51" t="s">
        <v>10</v>
      </c>
      <c r="I10" s="295">
        <v>1</v>
      </c>
      <c r="J10" s="296" t="s">
        <v>10</v>
      </c>
      <c r="K10" s="116"/>
      <c r="L10" s="117">
        <f>ROUNDDOWN(G10*I10*K10,0)</f>
        <v>0</v>
      </c>
      <c r="M10" s="15"/>
      <c r="N10" s="16"/>
    </row>
    <row r="11" spans="1:15" ht="12" customHeight="1" x14ac:dyDescent="0.2">
      <c r="A11" s="2"/>
      <c r="B11" s="142"/>
      <c r="C11" s="45"/>
      <c r="D11" s="38"/>
      <c r="E11" s="38"/>
      <c r="F11" s="152"/>
      <c r="G11" s="149"/>
      <c r="H11" s="150"/>
      <c r="I11" s="297"/>
      <c r="J11" s="298"/>
      <c r="K11" s="118"/>
      <c r="L11" s="119"/>
      <c r="M11" s="13"/>
      <c r="N11" s="12"/>
    </row>
    <row r="12" spans="1:15" ht="12" customHeight="1" x14ac:dyDescent="0.2">
      <c r="A12" s="2"/>
      <c r="B12" s="49">
        <v>3</v>
      </c>
      <c r="C12" s="670" t="s">
        <v>340</v>
      </c>
      <c r="D12" s="671"/>
      <c r="E12" s="671"/>
      <c r="F12" s="672"/>
      <c r="G12" s="50">
        <v>1</v>
      </c>
      <c r="H12" s="51" t="s">
        <v>55</v>
      </c>
      <c r="I12" s="295">
        <v>1</v>
      </c>
      <c r="J12" s="296" t="s">
        <v>109</v>
      </c>
      <c r="K12" s="116"/>
      <c r="L12" s="117">
        <f>ROUNDDOWN(G12*I12*K12,0)</f>
        <v>0</v>
      </c>
      <c r="M12" s="658" t="s">
        <v>110</v>
      </c>
      <c r="N12" s="679"/>
    </row>
    <row r="13" spans="1:15" ht="12" customHeight="1" x14ac:dyDescent="0.2">
      <c r="A13" s="2"/>
      <c r="B13" s="142"/>
      <c r="C13" s="147"/>
      <c r="D13" s="40"/>
      <c r="E13" s="40"/>
      <c r="F13" s="40"/>
      <c r="G13" s="276"/>
      <c r="H13" s="154"/>
      <c r="I13" s="277"/>
      <c r="J13" s="299"/>
      <c r="K13" s="118"/>
      <c r="L13" s="119"/>
      <c r="M13" s="13"/>
      <c r="N13" s="14"/>
    </row>
    <row r="14" spans="1:15" ht="12" customHeight="1" x14ac:dyDescent="0.2">
      <c r="A14" s="2"/>
      <c r="B14" s="49"/>
      <c r="C14" s="670"/>
      <c r="D14" s="671"/>
      <c r="E14" s="671"/>
      <c r="F14" s="672"/>
      <c r="G14" s="50"/>
      <c r="H14" s="51"/>
      <c r="I14" s="295"/>
      <c r="J14" s="296"/>
      <c r="K14" s="116"/>
      <c r="L14" s="117">
        <f>ROUNDDOWN(G14*I14*K14,0)</f>
        <v>0</v>
      </c>
      <c r="M14" s="15"/>
      <c r="N14" s="16"/>
    </row>
    <row r="15" spans="1:15" ht="12" customHeight="1" x14ac:dyDescent="0.2">
      <c r="A15" s="2"/>
      <c r="B15" s="142"/>
      <c r="C15" s="45"/>
      <c r="D15" s="38"/>
      <c r="E15" s="38"/>
      <c r="F15" s="152"/>
      <c r="G15" s="153"/>
      <c r="H15" s="154"/>
      <c r="I15" s="277"/>
      <c r="J15" s="299"/>
      <c r="K15" s="118"/>
      <c r="L15" s="119"/>
      <c r="M15" s="13"/>
      <c r="N15" s="14"/>
    </row>
    <row r="16" spans="1:15" ht="12" customHeight="1" x14ac:dyDescent="0.2">
      <c r="A16" s="2"/>
      <c r="B16" s="49"/>
      <c r="C16" s="670"/>
      <c r="D16" s="671"/>
      <c r="E16" s="671"/>
      <c r="F16" s="672"/>
      <c r="G16" s="50"/>
      <c r="H16" s="51"/>
      <c r="I16" s="295"/>
      <c r="J16" s="296"/>
      <c r="K16" s="116"/>
      <c r="L16" s="117">
        <f>ROUNDDOWN(G16*I16*K16,0)</f>
        <v>0</v>
      </c>
      <c r="M16" s="680"/>
      <c r="N16" s="681"/>
    </row>
    <row r="17" spans="1:14" ht="12" customHeight="1" x14ac:dyDescent="0.2">
      <c r="A17" s="2"/>
      <c r="B17" s="142"/>
      <c r="C17" s="147"/>
      <c r="D17" s="40"/>
      <c r="E17" s="40"/>
      <c r="F17" s="148"/>
      <c r="G17" s="153"/>
      <c r="H17" s="154"/>
      <c r="I17" s="277"/>
      <c r="J17" s="299"/>
      <c r="K17" s="118"/>
      <c r="L17" s="119"/>
      <c r="M17" s="13"/>
      <c r="N17" s="14"/>
    </row>
    <row r="18" spans="1:14" ht="12" customHeight="1" x14ac:dyDescent="0.2">
      <c r="A18" s="2"/>
      <c r="B18" s="49"/>
      <c r="C18" s="670"/>
      <c r="D18" s="671"/>
      <c r="E18" s="671"/>
      <c r="F18" s="672"/>
      <c r="G18" s="50"/>
      <c r="H18" s="51"/>
      <c r="I18" s="295"/>
      <c r="J18" s="296"/>
      <c r="K18" s="116"/>
      <c r="L18" s="117">
        <f>ROUNDDOWN(G18*I18*K18,0)</f>
        <v>0</v>
      </c>
      <c r="M18" s="23"/>
      <c r="N18" s="24"/>
    </row>
    <row r="19" spans="1:14" ht="12" customHeight="1" x14ac:dyDescent="0.2">
      <c r="A19" s="2"/>
      <c r="B19" s="142"/>
      <c r="C19" s="45"/>
      <c r="D19" s="38"/>
      <c r="E19" s="38"/>
      <c r="F19" s="152"/>
      <c r="G19" s="153"/>
      <c r="H19" s="154"/>
      <c r="I19" s="277"/>
      <c r="J19" s="299"/>
      <c r="K19" s="118"/>
      <c r="L19" s="119"/>
      <c r="M19" s="25"/>
      <c r="N19" s="26"/>
    </row>
    <row r="20" spans="1:14" ht="12" customHeight="1" x14ac:dyDescent="0.2">
      <c r="A20" s="2"/>
      <c r="B20" s="49"/>
      <c r="C20" s="670"/>
      <c r="D20" s="671"/>
      <c r="E20" s="671"/>
      <c r="F20" s="672"/>
      <c r="G20" s="50"/>
      <c r="H20" s="51"/>
      <c r="I20" s="295"/>
      <c r="J20" s="296"/>
      <c r="K20" s="116"/>
      <c r="L20" s="117">
        <f>ROUNDDOWN(G20*I20*K20,0)</f>
        <v>0</v>
      </c>
      <c r="M20" s="680"/>
      <c r="N20" s="681"/>
    </row>
    <row r="21" spans="1:14" ht="12" customHeight="1" x14ac:dyDescent="0.2">
      <c r="A21" s="2"/>
      <c r="B21" s="142"/>
      <c r="C21" s="147"/>
      <c r="D21" s="40"/>
      <c r="E21" s="40"/>
      <c r="F21" s="148"/>
      <c r="G21" s="156"/>
      <c r="H21" s="156"/>
      <c r="I21" s="300"/>
      <c r="J21" s="301"/>
      <c r="K21" s="118"/>
      <c r="L21" s="119"/>
      <c r="M21" s="23"/>
      <c r="N21" s="24"/>
    </row>
    <row r="22" spans="1:14" ht="12" customHeight="1" x14ac:dyDescent="0.2">
      <c r="A22" s="2"/>
      <c r="B22" s="49"/>
      <c r="C22" s="670"/>
      <c r="D22" s="671"/>
      <c r="E22" s="671"/>
      <c r="F22" s="672"/>
      <c r="G22" s="60"/>
      <c r="H22" s="60"/>
      <c r="I22" s="302"/>
      <c r="J22" s="303"/>
      <c r="K22" s="116"/>
      <c r="L22" s="117">
        <f>ROUNDDOWN(G22*K22,0)</f>
        <v>0</v>
      </c>
      <c r="M22" s="15"/>
      <c r="N22" s="16"/>
    </row>
    <row r="23" spans="1:14" ht="12" customHeight="1" x14ac:dyDescent="0.2">
      <c r="A23" s="2"/>
      <c r="B23" s="142"/>
      <c r="C23" s="52"/>
      <c r="D23" s="53"/>
      <c r="E23" s="53"/>
      <c r="F23" s="54"/>
      <c r="G23" s="156"/>
      <c r="H23" s="156"/>
      <c r="I23" s="300"/>
      <c r="J23" s="301"/>
      <c r="K23" s="118"/>
      <c r="L23" s="119"/>
      <c r="M23" s="13"/>
      <c r="N23" s="14"/>
    </row>
    <row r="24" spans="1:14" ht="12" customHeight="1" x14ac:dyDescent="0.2">
      <c r="A24" s="2"/>
      <c r="B24" s="49"/>
      <c r="C24" s="57"/>
      <c r="D24" s="58"/>
      <c r="E24" s="58"/>
      <c r="F24" s="59"/>
      <c r="G24" s="60"/>
      <c r="H24" s="60"/>
      <c r="I24" s="302"/>
      <c r="J24" s="303"/>
      <c r="K24" s="116"/>
      <c r="L24" s="117">
        <f>ROUNDDOWN(G24*K24,0)</f>
        <v>0</v>
      </c>
      <c r="M24" s="15"/>
      <c r="N24" s="19"/>
    </row>
    <row r="25" spans="1:14" ht="12" customHeight="1" x14ac:dyDescent="0.2">
      <c r="A25" s="2"/>
      <c r="B25" s="142"/>
      <c r="C25" s="52"/>
      <c r="D25" s="53"/>
      <c r="E25" s="53"/>
      <c r="F25" s="54"/>
      <c r="G25" s="55"/>
      <c r="H25" s="55"/>
      <c r="I25" s="304"/>
      <c r="J25" s="305"/>
      <c r="K25" s="118"/>
      <c r="L25" s="119"/>
      <c r="M25" s="13"/>
      <c r="N25" s="14"/>
    </row>
    <row r="26" spans="1:14" ht="12" customHeight="1" x14ac:dyDescent="0.2">
      <c r="A26" s="2"/>
      <c r="B26" s="49"/>
      <c r="C26" s="57"/>
      <c r="D26" s="58"/>
      <c r="E26" s="58"/>
      <c r="F26" s="59"/>
      <c r="G26" s="60"/>
      <c r="H26" s="60"/>
      <c r="I26" s="302"/>
      <c r="J26" s="303"/>
      <c r="K26" s="116"/>
      <c r="L26" s="117">
        <f>ROUNDDOWN(G26*K26,0)</f>
        <v>0</v>
      </c>
      <c r="M26" s="15"/>
      <c r="N26" s="16"/>
    </row>
    <row r="27" spans="1:14" ht="12" customHeight="1" x14ac:dyDescent="0.2">
      <c r="A27" s="2"/>
      <c r="B27" s="142"/>
      <c r="C27" s="52"/>
      <c r="D27" s="53"/>
      <c r="E27" s="53"/>
      <c r="F27" s="54"/>
      <c r="G27" s="55"/>
      <c r="H27" s="55"/>
      <c r="I27" s="304"/>
      <c r="J27" s="305"/>
      <c r="K27" s="118"/>
      <c r="L27" s="119"/>
      <c r="M27" s="13"/>
      <c r="N27" s="14"/>
    </row>
    <row r="28" spans="1:14" ht="12" customHeight="1" x14ac:dyDescent="0.2">
      <c r="A28" s="2"/>
      <c r="B28" s="49"/>
      <c r="C28" s="57"/>
      <c r="D28" s="58"/>
      <c r="E28" s="58"/>
      <c r="F28" s="59"/>
      <c r="G28" s="60"/>
      <c r="H28" s="60"/>
      <c r="I28" s="302"/>
      <c r="J28" s="303"/>
      <c r="K28" s="116"/>
      <c r="L28" s="117">
        <f>ROUNDDOWN(G28*K28,0)</f>
        <v>0</v>
      </c>
      <c r="M28" s="15"/>
      <c r="N28" s="16"/>
    </row>
    <row r="29" spans="1:14" ht="12" customHeight="1" x14ac:dyDescent="0.2">
      <c r="A29" s="2"/>
      <c r="B29" s="62"/>
      <c r="C29" s="52"/>
      <c r="D29" s="53"/>
      <c r="E29" s="53"/>
      <c r="F29" s="54"/>
      <c r="G29" s="55"/>
      <c r="H29" s="55"/>
      <c r="I29" s="304"/>
      <c r="J29" s="305"/>
      <c r="K29" s="120"/>
      <c r="L29" s="121">
        <f>SUM(L5,L6,L9,L11,L13,L15)</f>
        <v>0</v>
      </c>
      <c r="M29" s="13"/>
      <c r="N29" s="14"/>
    </row>
    <row r="30" spans="1:14" ht="12" customHeight="1" x14ac:dyDescent="0.2">
      <c r="A30" s="2"/>
      <c r="B30" s="49"/>
      <c r="C30" s="57"/>
      <c r="D30" s="58"/>
      <c r="E30" s="58"/>
      <c r="F30" s="59"/>
      <c r="G30" s="60"/>
      <c r="H30" s="64"/>
      <c r="I30" s="306"/>
      <c r="J30" s="307"/>
      <c r="K30" s="116"/>
      <c r="L30" s="117"/>
      <c r="M30" s="15"/>
      <c r="N30" s="16"/>
    </row>
    <row r="31" spans="1:14" ht="12" customHeight="1" x14ac:dyDescent="0.2">
      <c r="A31" s="2"/>
      <c r="B31" s="62"/>
      <c r="C31" s="157"/>
      <c r="D31" s="53"/>
      <c r="E31" s="53"/>
      <c r="F31" s="54"/>
      <c r="G31" s="55"/>
      <c r="H31" s="55"/>
      <c r="I31" s="304"/>
      <c r="J31" s="305"/>
      <c r="K31" s="120"/>
      <c r="L31" s="121"/>
      <c r="M31" s="13"/>
      <c r="N31" s="14"/>
    </row>
    <row r="32" spans="1:14" ht="12" customHeight="1" x14ac:dyDescent="0.2">
      <c r="A32" s="2"/>
      <c r="B32" s="49"/>
      <c r="C32" s="57"/>
      <c r="D32" s="58"/>
      <c r="E32" s="58"/>
      <c r="F32" s="59"/>
      <c r="G32" s="60"/>
      <c r="H32" s="64"/>
      <c r="I32" s="306"/>
      <c r="J32" s="307"/>
      <c r="K32" s="116"/>
      <c r="L32" s="117"/>
      <c r="M32" s="15"/>
      <c r="N32" s="16"/>
    </row>
    <row r="33" spans="1:14" ht="12" customHeight="1" x14ac:dyDescent="0.2">
      <c r="A33" s="2"/>
      <c r="B33" s="62"/>
      <c r="C33" s="52"/>
      <c r="D33" s="53"/>
      <c r="E33" s="53"/>
      <c r="F33" s="54"/>
      <c r="G33" s="55"/>
      <c r="H33" s="55"/>
      <c r="I33" s="304"/>
      <c r="J33" s="305"/>
      <c r="K33" s="120"/>
      <c r="L33" s="121"/>
      <c r="M33" s="13"/>
      <c r="N33" s="14"/>
    </row>
    <row r="34" spans="1:14" ht="12" customHeight="1" x14ac:dyDescent="0.2">
      <c r="A34" s="2"/>
      <c r="B34" s="49"/>
      <c r="C34" s="57"/>
      <c r="D34" s="58"/>
      <c r="E34" s="58"/>
      <c r="F34" s="59"/>
      <c r="G34" s="50"/>
      <c r="H34" s="158"/>
      <c r="I34" s="308"/>
      <c r="J34" s="309"/>
      <c r="K34" s="116"/>
      <c r="L34" s="117"/>
      <c r="M34" s="15"/>
      <c r="N34" s="16"/>
    </row>
    <row r="35" spans="1:14" ht="12" customHeight="1" x14ac:dyDescent="0.2">
      <c r="A35" s="2"/>
      <c r="B35" s="62"/>
      <c r="C35" s="52"/>
      <c r="D35" s="53"/>
      <c r="E35" s="53"/>
      <c r="F35" s="54"/>
      <c r="G35" s="149"/>
      <c r="H35" s="149"/>
      <c r="I35" s="297"/>
      <c r="J35" s="287"/>
      <c r="K35" s="120"/>
      <c r="L35" s="160"/>
      <c r="M35" s="13"/>
      <c r="N35" s="14"/>
    </row>
    <row r="36" spans="1:14" ht="12" customHeight="1" x14ac:dyDescent="0.2">
      <c r="A36" s="2"/>
      <c r="B36" s="49"/>
      <c r="C36" s="57"/>
      <c r="D36" s="58"/>
      <c r="E36" s="58"/>
      <c r="F36" s="59"/>
      <c r="G36" s="50"/>
      <c r="H36" s="158"/>
      <c r="I36" s="308"/>
      <c r="J36" s="309"/>
      <c r="K36" s="116"/>
      <c r="L36" s="117"/>
      <c r="M36" s="15"/>
      <c r="N36" s="16"/>
    </row>
    <row r="37" spans="1:14" ht="12" customHeight="1" x14ac:dyDescent="0.2">
      <c r="A37" s="2"/>
      <c r="B37" s="62"/>
      <c r="C37" s="157"/>
      <c r="D37" s="53"/>
      <c r="E37" s="53"/>
      <c r="F37" s="54"/>
      <c r="G37" s="149"/>
      <c r="H37" s="149"/>
      <c r="I37" s="297"/>
      <c r="J37" s="287"/>
      <c r="K37" s="284"/>
      <c r="L37" s="121">
        <f>INT(L29*0.9*0.58)</f>
        <v>0</v>
      </c>
      <c r="M37" s="13"/>
      <c r="N37" s="14"/>
    </row>
    <row r="38" spans="1:14" ht="12" customHeight="1" x14ac:dyDescent="0.2">
      <c r="A38" s="2"/>
      <c r="B38" s="49"/>
      <c r="C38" s="138"/>
      <c r="D38" s="58"/>
      <c r="E38" s="161"/>
      <c r="F38" s="59"/>
      <c r="G38" s="50"/>
      <c r="H38" s="50"/>
      <c r="I38" s="295"/>
      <c r="J38" s="288"/>
      <c r="K38" s="285"/>
      <c r="L38" s="117"/>
      <c r="M38" s="17"/>
      <c r="N38" s="16"/>
    </row>
    <row r="39" spans="1:14" ht="12" customHeight="1" x14ac:dyDescent="0.2">
      <c r="A39" s="2"/>
      <c r="B39" s="142"/>
      <c r="C39" s="143"/>
      <c r="D39" s="122"/>
      <c r="E39" s="122"/>
      <c r="F39" s="144"/>
      <c r="G39" s="162"/>
      <c r="H39" s="162"/>
      <c r="I39" s="310"/>
      <c r="J39" s="311"/>
      <c r="K39" s="164"/>
      <c r="L39" s="165"/>
      <c r="M39" s="6"/>
      <c r="N39" s="11"/>
    </row>
    <row r="40" spans="1:14" ht="12" customHeight="1" x14ac:dyDescent="0.2">
      <c r="A40" s="2"/>
      <c r="B40" s="166"/>
      <c r="C40" s="167"/>
      <c r="D40" s="168" t="s">
        <v>11</v>
      </c>
      <c r="E40" s="168"/>
      <c r="F40" s="169"/>
      <c r="G40" s="170"/>
      <c r="H40" s="170"/>
      <c r="I40" s="270"/>
      <c r="J40" s="312"/>
      <c r="K40" s="286"/>
      <c r="L40" s="173">
        <f>SUM(L8:L38)</f>
        <v>0</v>
      </c>
      <c r="M40" s="4"/>
      <c r="N40" s="5"/>
    </row>
    <row r="41" spans="1:14" ht="12" customHeight="1" x14ac:dyDescent="0.2">
      <c r="B41" s="175"/>
      <c r="C41" s="175"/>
      <c r="D41" s="175"/>
      <c r="E41" s="175"/>
      <c r="F41" s="175"/>
      <c r="G41" s="673"/>
      <c r="H41" s="673"/>
      <c r="I41" s="673"/>
      <c r="J41" s="673"/>
      <c r="K41" s="175"/>
      <c r="L41" s="175"/>
      <c r="N41" s="7"/>
    </row>
  </sheetData>
  <dataConsolidate/>
  <mergeCells count="18">
    <mergeCell ref="M16:N16"/>
    <mergeCell ref="D2:F3"/>
    <mergeCell ref="C4:F4"/>
    <mergeCell ref="G4:H4"/>
    <mergeCell ref="I4:J4"/>
    <mergeCell ref="M4:N4"/>
    <mergeCell ref="M12:N12"/>
    <mergeCell ref="G2:N3"/>
    <mergeCell ref="C8:F8"/>
    <mergeCell ref="C10:F10"/>
    <mergeCell ref="C12:F12"/>
    <mergeCell ref="C14:F14"/>
    <mergeCell ref="C16:F16"/>
    <mergeCell ref="C18:F18"/>
    <mergeCell ref="C20:F20"/>
    <mergeCell ref="M20:N20"/>
    <mergeCell ref="C22:F22"/>
    <mergeCell ref="G41:J41"/>
  </mergeCells>
  <phoneticPr fontId="2"/>
  <pageMargins left="0.70866141732283472" right="0.70866141732283472" top="0.98425196850393704" bottom="0.59055118110236227" header="0.51181102362204722" footer="0.31496062992125984"/>
  <pageSetup paperSize="9" scale="94" orientation="landscape" useFirstPageNumber="1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9947A-43CE-9E4E-966B-7C0E2228466C}">
  <dimension ref="A2:O41"/>
  <sheetViews>
    <sheetView view="pageBreakPreview" zoomScale="115" zoomScaleNormal="100" zoomScaleSheetLayoutView="115" workbookViewId="0">
      <selection activeCell="K8" sqref="K8:K12"/>
    </sheetView>
  </sheetViews>
  <sheetFormatPr defaultColWidth="9" defaultRowHeight="12" customHeight="1" x14ac:dyDescent="0.2"/>
  <cols>
    <col min="1" max="1" width="3.33203125" style="1" customWidth="1"/>
    <col min="2" max="2" width="5.33203125" style="1" customWidth="1"/>
    <col min="3" max="6" width="11.6640625" style="1" customWidth="1"/>
    <col min="7" max="8" width="6.6640625" style="35" customWidth="1"/>
    <col min="9" max="10" width="6.6640625" style="114" customWidth="1"/>
    <col min="11" max="11" width="14.33203125" style="1" bestFit="1" customWidth="1"/>
    <col min="12" max="12" width="13.6640625" style="1" customWidth="1"/>
    <col min="13" max="13" width="15.109375" style="1" customWidth="1"/>
    <col min="14" max="14" width="14.44140625" style="1" customWidth="1"/>
    <col min="15" max="15" width="2.33203125" style="1" customWidth="1"/>
    <col min="16" max="16384" width="9" style="1"/>
  </cols>
  <sheetData>
    <row r="2" spans="1:15" ht="12" customHeight="1" x14ac:dyDescent="0.2">
      <c r="B2" s="20"/>
      <c r="C2" s="21"/>
      <c r="D2" s="649" t="s">
        <v>310</v>
      </c>
      <c r="E2" s="649"/>
      <c r="F2" s="649"/>
      <c r="G2" s="667" t="s">
        <v>40</v>
      </c>
      <c r="H2" s="667"/>
      <c r="I2" s="667"/>
      <c r="J2" s="667"/>
      <c r="K2" s="667"/>
      <c r="L2" s="667"/>
      <c r="M2" s="667"/>
      <c r="N2" s="667"/>
      <c r="O2" s="37"/>
    </row>
    <row r="3" spans="1:15" ht="12" customHeight="1" x14ac:dyDescent="0.2">
      <c r="A3" s="2"/>
      <c r="B3" s="22"/>
      <c r="C3" s="21"/>
      <c r="D3" s="650"/>
      <c r="E3" s="650"/>
      <c r="F3" s="650"/>
      <c r="G3" s="668"/>
      <c r="H3" s="668"/>
      <c r="I3" s="668"/>
      <c r="J3" s="668"/>
      <c r="K3" s="668"/>
      <c r="L3" s="668"/>
      <c r="M3" s="668"/>
      <c r="N3" s="668"/>
      <c r="O3" s="37"/>
    </row>
    <row r="4" spans="1:15" s="2" customFormat="1" ht="20.25" customHeight="1" x14ac:dyDescent="0.2">
      <c r="A4" s="3"/>
      <c r="B4" s="18" t="s">
        <v>0</v>
      </c>
      <c r="C4" s="651" t="s">
        <v>1</v>
      </c>
      <c r="D4" s="652"/>
      <c r="E4" s="652"/>
      <c r="F4" s="653"/>
      <c r="G4" s="674" t="s">
        <v>33</v>
      </c>
      <c r="H4" s="675"/>
      <c r="I4" s="676" t="s">
        <v>34</v>
      </c>
      <c r="J4" s="677"/>
      <c r="K4" s="9" t="s">
        <v>4</v>
      </c>
      <c r="L4" s="10" t="s">
        <v>5</v>
      </c>
      <c r="M4" s="652" t="s">
        <v>6</v>
      </c>
      <c r="N4" s="654"/>
    </row>
    <row r="5" spans="1:15" ht="12" customHeight="1" x14ac:dyDescent="0.2">
      <c r="A5" s="3"/>
      <c r="B5" s="130"/>
      <c r="C5" s="131"/>
      <c r="D5" s="132"/>
      <c r="E5" s="132"/>
      <c r="F5" s="133"/>
      <c r="G5" s="134"/>
      <c r="H5" s="134"/>
      <c r="I5" s="289"/>
      <c r="J5" s="290"/>
      <c r="K5" s="135"/>
      <c r="L5" s="136"/>
      <c r="M5" s="8"/>
      <c r="N5" s="34"/>
    </row>
    <row r="6" spans="1:15" ht="12" customHeight="1" x14ac:dyDescent="0.2">
      <c r="A6" s="2"/>
      <c r="B6" s="49"/>
      <c r="C6" s="138" t="s">
        <v>38</v>
      </c>
      <c r="D6" s="58"/>
      <c r="E6" s="58"/>
      <c r="F6" s="59"/>
      <c r="G6" s="139"/>
      <c r="H6" s="139"/>
      <c r="I6" s="291"/>
      <c r="J6" s="292"/>
      <c r="K6" s="140"/>
      <c r="L6" s="141"/>
      <c r="M6" s="15"/>
      <c r="N6" s="19"/>
    </row>
    <row r="7" spans="1:15" ht="12" customHeight="1" x14ac:dyDescent="0.2">
      <c r="A7" s="2"/>
      <c r="B7" s="142"/>
      <c r="C7" s="143"/>
      <c r="D7" s="122"/>
      <c r="E7" s="122"/>
      <c r="F7" s="144"/>
      <c r="G7" s="145"/>
      <c r="H7" s="145"/>
      <c r="I7" s="293"/>
      <c r="J7" s="294"/>
      <c r="K7" s="146"/>
      <c r="L7" s="119"/>
      <c r="M7" s="6"/>
      <c r="N7" s="11"/>
    </row>
    <row r="8" spans="1:15" ht="12" customHeight="1" x14ac:dyDescent="0.2">
      <c r="A8" s="2"/>
      <c r="B8" s="49">
        <v>1</v>
      </c>
      <c r="C8" s="670" t="s">
        <v>112</v>
      </c>
      <c r="D8" s="671"/>
      <c r="E8" s="671"/>
      <c r="F8" s="672"/>
      <c r="G8" s="50">
        <v>1</v>
      </c>
      <c r="H8" s="51" t="s">
        <v>10</v>
      </c>
      <c r="I8" s="295">
        <v>1</v>
      </c>
      <c r="J8" s="296" t="s">
        <v>10</v>
      </c>
      <c r="K8" s="116"/>
      <c r="L8" s="117">
        <f>ROUNDDOWN(G8*I8*K8,0)</f>
        <v>0</v>
      </c>
      <c r="M8" s="670" t="s">
        <v>115</v>
      </c>
      <c r="N8" s="678"/>
    </row>
    <row r="9" spans="1:15" ht="12" customHeight="1" x14ac:dyDescent="0.2">
      <c r="A9" s="2"/>
      <c r="B9" s="142"/>
      <c r="C9" s="147"/>
      <c r="D9" s="40"/>
      <c r="E9" s="40"/>
      <c r="F9" s="148"/>
      <c r="G9" s="149"/>
      <c r="H9" s="150"/>
      <c r="I9" s="297"/>
      <c r="J9" s="298"/>
      <c r="K9" s="118"/>
      <c r="L9" s="119"/>
      <c r="M9" s="53"/>
      <c r="N9" s="56"/>
    </row>
    <row r="10" spans="1:15" ht="12" customHeight="1" x14ac:dyDescent="0.2">
      <c r="A10" s="2"/>
      <c r="B10" s="49">
        <v>2</v>
      </c>
      <c r="C10" s="670" t="s">
        <v>113</v>
      </c>
      <c r="D10" s="671"/>
      <c r="E10" s="671"/>
      <c r="F10" s="672"/>
      <c r="G10" s="50">
        <v>1</v>
      </c>
      <c r="H10" s="51" t="s">
        <v>10</v>
      </c>
      <c r="I10" s="295">
        <v>1</v>
      </c>
      <c r="J10" s="296" t="s">
        <v>10</v>
      </c>
      <c r="K10" s="116"/>
      <c r="L10" s="117">
        <f>ROUNDDOWN(G10*I10*K10,0)</f>
        <v>0</v>
      </c>
      <c r="M10" s="58"/>
      <c r="N10" s="61"/>
    </row>
    <row r="11" spans="1:15" ht="12" customHeight="1" x14ac:dyDescent="0.2">
      <c r="A11" s="2"/>
      <c r="B11" s="142"/>
      <c r="C11" s="45"/>
      <c r="D11" s="38"/>
      <c r="E11" s="38"/>
      <c r="F11" s="152"/>
      <c r="G11" s="145"/>
      <c r="H11" s="145"/>
      <c r="I11" s="293"/>
      <c r="J11" s="294"/>
      <c r="K11" s="118"/>
      <c r="L11" s="119"/>
      <c r="M11" s="53"/>
      <c r="N11" s="124"/>
    </row>
    <row r="12" spans="1:15" ht="12" customHeight="1" x14ac:dyDescent="0.2">
      <c r="A12" s="2"/>
      <c r="B12" s="49">
        <v>3</v>
      </c>
      <c r="C12" s="670" t="s">
        <v>114</v>
      </c>
      <c r="D12" s="671"/>
      <c r="E12" s="671"/>
      <c r="F12" s="672"/>
      <c r="G12" s="50">
        <v>1</v>
      </c>
      <c r="H12" s="51" t="s">
        <v>10</v>
      </c>
      <c r="I12" s="295">
        <v>1</v>
      </c>
      <c r="J12" s="296" t="s">
        <v>10</v>
      </c>
      <c r="K12" s="116"/>
      <c r="L12" s="117">
        <f>ROUNDDOWN(G12*I12*K12,0)</f>
        <v>0</v>
      </c>
      <c r="M12" s="670" t="s">
        <v>116</v>
      </c>
      <c r="N12" s="678"/>
    </row>
    <row r="13" spans="1:15" ht="12" customHeight="1" x14ac:dyDescent="0.2">
      <c r="A13" s="2"/>
      <c r="B13" s="142"/>
      <c r="C13" s="147"/>
      <c r="D13" s="40"/>
      <c r="E13" s="40"/>
      <c r="F13" s="148"/>
      <c r="G13" s="149"/>
      <c r="H13" s="150"/>
      <c r="I13" s="297"/>
      <c r="J13" s="298"/>
      <c r="K13" s="118"/>
      <c r="L13" s="119"/>
      <c r="M13" s="13"/>
      <c r="N13" s="14"/>
    </row>
    <row r="14" spans="1:15" ht="12" customHeight="1" x14ac:dyDescent="0.2">
      <c r="A14" s="2"/>
      <c r="B14" s="49"/>
      <c r="C14" s="670"/>
      <c r="D14" s="671"/>
      <c r="E14" s="671"/>
      <c r="F14" s="672"/>
      <c r="G14" s="50"/>
      <c r="H14" s="51"/>
      <c r="I14" s="295"/>
      <c r="J14" s="296"/>
      <c r="K14" s="116"/>
      <c r="L14" s="117">
        <f>ROUNDDOWN(G14*I14*K14,0)</f>
        <v>0</v>
      </c>
      <c r="M14" s="15"/>
      <c r="N14" s="16"/>
    </row>
    <row r="15" spans="1:15" ht="12" customHeight="1" x14ac:dyDescent="0.2">
      <c r="A15" s="2"/>
      <c r="B15" s="142"/>
      <c r="C15" s="45"/>
      <c r="D15" s="38"/>
      <c r="E15" s="38"/>
      <c r="F15" s="152"/>
      <c r="G15" s="153"/>
      <c r="H15" s="154"/>
      <c r="I15" s="277"/>
      <c r="J15" s="299"/>
      <c r="K15" s="118"/>
      <c r="L15" s="119"/>
      <c r="M15" s="13"/>
      <c r="N15" s="14"/>
    </row>
    <row r="16" spans="1:15" ht="12" customHeight="1" x14ac:dyDescent="0.2">
      <c r="A16" s="2"/>
      <c r="B16" s="49"/>
      <c r="C16" s="670"/>
      <c r="D16" s="671"/>
      <c r="E16" s="671"/>
      <c r="F16" s="672"/>
      <c r="G16" s="50"/>
      <c r="H16" s="51"/>
      <c r="I16" s="295"/>
      <c r="J16" s="296"/>
      <c r="K16" s="116"/>
      <c r="L16" s="117">
        <f>ROUNDDOWN(G16*I16*K16,0)</f>
        <v>0</v>
      </c>
      <c r="M16" s="680"/>
      <c r="N16" s="681"/>
    </row>
    <row r="17" spans="1:14" ht="12" customHeight="1" x14ac:dyDescent="0.2">
      <c r="A17" s="2"/>
      <c r="B17" s="142"/>
      <c r="C17" s="147"/>
      <c r="D17" s="40"/>
      <c r="E17" s="40"/>
      <c r="F17" s="148"/>
      <c r="G17" s="153"/>
      <c r="H17" s="154"/>
      <c r="I17" s="277"/>
      <c r="J17" s="299"/>
      <c r="K17" s="118"/>
      <c r="L17" s="119"/>
      <c r="M17" s="13"/>
      <c r="N17" s="14"/>
    </row>
    <row r="18" spans="1:14" ht="12" customHeight="1" x14ac:dyDescent="0.2">
      <c r="A18" s="2"/>
      <c r="B18" s="49"/>
      <c r="C18" s="670"/>
      <c r="D18" s="671"/>
      <c r="E18" s="671"/>
      <c r="F18" s="672"/>
      <c r="G18" s="50"/>
      <c r="H18" s="51"/>
      <c r="I18" s="295"/>
      <c r="J18" s="296"/>
      <c r="K18" s="116"/>
      <c r="L18" s="117">
        <f>ROUNDDOWN(G18*I18*K18,0)</f>
        <v>0</v>
      </c>
      <c r="M18" s="23"/>
      <c r="N18" s="24"/>
    </row>
    <row r="19" spans="1:14" ht="12" customHeight="1" x14ac:dyDescent="0.2">
      <c r="A19" s="2"/>
      <c r="B19" s="142"/>
      <c r="C19" s="45"/>
      <c r="D19" s="38"/>
      <c r="E19" s="38"/>
      <c r="F19" s="152"/>
      <c r="G19" s="153"/>
      <c r="H19" s="154"/>
      <c r="I19" s="277"/>
      <c r="J19" s="299"/>
      <c r="K19" s="118"/>
      <c r="L19" s="119"/>
      <c r="M19" s="25"/>
      <c r="N19" s="26"/>
    </row>
    <row r="20" spans="1:14" ht="12" customHeight="1" x14ac:dyDescent="0.2">
      <c r="A20" s="2"/>
      <c r="B20" s="49"/>
      <c r="C20" s="670"/>
      <c r="D20" s="671"/>
      <c r="E20" s="671"/>
      <c r="F20" s="672"/>
      <c r="G20" s="50"/>
      <c r="H20" s="51"/>
      <c r="I20" s="295"/>
      <c r="J20" s="296"/>
      <c r="K20" s="116"/>
      <c r="L20" s="117">
        <f>ROUNDDOWN(G20*I20*K20,0)</f>
        <v>0</v>
      </c>
      <c r="M20" s="680"/>
      <c r="N20" s="681"/>
    </row>
    <row r="21" spans="1:14" ht="12" customHeight="1" x14ac:dyDescent="0.2">
      <c r="A21" s="2"/>
      <c r="B21" s="142"/>
      <c r="C21" s="147"/>
      <c r="D21" s="40"/>
      <c r="E21" s="40"/>
      <c r="F21" s="148"/>
      <c r="G21" s="156"/>
      <c r="H21" s="156"/>
      <c r="I21" s="300"/>
      <c r="J21" s="301"/>
      <c r="K21" s="118"/>
      <c r="L21" s="119"/>
      <c r="M21" s="23"/>
      <c r="N21" s="24"/>
    </row>
    <row r="22" spans="1:14" ht="12" customHeight="1" x14ac:dyDescent="0.2">
      <c r="A22" s="2"/>
      <c r="B22" s="49"/>
      <c r="C22" s="670"/>
      <c r="D22" s="671"/>
      <c r="E22" s="671"/>
      <c r="F22" s="672"/>
      <c r="G22" s="60"/>
      <c r="H22" s="60"/>
      <c r="I22" s="302"/>
      <c r="J22" s="303"/>
      <c r="K22" s="116"/>
      <c r="L22" s="117">
        <f>ROUNDDOWN(G22*K22,0)</f>
        <v>0</v>
      </c>
      <c r="M22" s="15"/>
      <c r="N22" s="16"/>
    </row>
    <row r="23" spans="1:14" ht="12" customHeight="1" x14ac:dyDescent="0.2">
      <c r="A23" s="2"/>
      <c r="B23" s="142"/>
      <c r="C23" s="52"/>
      <c r="D23" s="53"/>
      <c r="E23" s="53"/>
      <c r="F23" s="54"/>
      <c r="G23" s="156"/>
      <c r="H23" s="156"/>
      <c r="I23" s="300"/>
      <c r="J23" s="301"/>
      <c r="K23" s="118"/>
      <c r="L23" s="119"/>
      <c r="M23" s="13"/>
      <c r="N23" s="14"/>
    </row>
    <row r="24" spans="1:14" ht="12" customHeight="1" x14ac:dyDescent="0.2">
      <c r="A24" s="2"/>
      <c r="B24" s="49"/>
      <c r="C24" s="57"/>
      <c r="D24" s="58"/>
      <c r="E24" s="58"/>
      <c r="F24" s="59"/>
      <c r="G24" s="60"/>
      <c r="H24" s="60"/>
      <c r="I24" s="302"/>
      <c r="J24" s="303"/>
      <c r="K24" s="116"/>
      <c r="L24" s="117">
        <f>ROUNDDOWN(G24*K24,0)</f>
        <v>0</v>
      </c>
      <c r="M24" s="15"/>
      <c r="N24" s="19"/>
    </row>
    <row r="25" spans="1:14" ht="12" customHeight="1" x14ac:dyDescent="0.2">
      <c r="A25" s="2"/>
      <c r="B25" s="142"/>
      <c r="C25" s="52"/>
      <c r="D25" s="53"/>
      <c r="E25" s="53"/>
      <c r="F25" s="54"/>
      <c r="G25" s="55"/>
      <c r="H25" s="55"/>
      <c r="I25" s="304"/>
      <c r="J25" s="305"/>
      <c r="K25" s="118"/>
      <c r="L25" s="119"/>
      <c r="M25" s="13"/>
      <c r="N25" s="14"/>
    </row>
    <row r="26" spans="1:14" ht="12" customHeight="1" x14ac:dyDescent="0.2">
      <c r="A26" s="2"/>
      <c r="B26" s="49"/>
      <c r="C26" s="57"/>
      <c r="D26" s="58"/>
      <c r="E26" s="58"/>
      <c r="F26" s="59"/>
      <c r="G26" s="60"/>
      <c r="H26" s="60"/>
      <c r="I26" s="302"/>
      <c r="J26" s="303"/>
      <c r="K26" s="116"/>
      <c r="L26" s="117">
        <f>ROUNDDOWN(G26*K26,0)</f>
        <v>0</v>
      </c>
      <c r="M26" s="15"/>
      <c r="N26" s="16"/>
    </row>
    <row r="27" spans="1:14" ht="12" customHeight="1" x14ac:dyDescent="0.2">
      <c r="A27" s="2"/>
      <c r="B27" s="142"/>
      <c r="C27" s="52"/>
      <c r="D27" s="53"/>
      <c r="E27" s="53"/>
      <c r="F27" s="54"/>
      <c r="G27" s="55"/>
      <c r="H27" s="55"/>
      <c r="I27" s="304"/>
      <c r="J27" s="305"/>
      <c r="K27" s="118"/>
      <c r="L27" s="119"/>
      <c r="M27" s="13"/>
      <c r="N27" s="14"/>
    </row>
    <row r="28" spans="1:14" ht="12" customHeight="1" x14ac:dyDescent="0.2">
      <c r="A28" s="2"/>
      <c r="B28" s="49"/>
      <c r="C28" s="57"/>
      <c r="D28" s="58"/>
      <c r="E28" s="58"/>
      <c r="F28" s="59"/>
      <c r="G28" s="60"/>
      <c r="H28" s="60"/>
      <c r="I28" s="302"/>
      <c r="J28" s="303"/>
      <c r="K28" s="116"/>
      <c r="L28" s="117">
        <f>ROUNDDOWN(G28*K28,0)</f>
        <v>0</v>
      </c>
      <c r="M28" s="15"/>
      <c r="N28" s="16"/>
    </row>
    <row r="29" spans="1:14" ht="12" customHeight="1" x14ac:dyDescent="0.2">
      <c r="A29" s="2"/>
      <c r="B29" s="62"/>
      <c r="C29" s="52"/>
      <c r="D29" s="53"/>
      <c r="E29" s="53"/>
      <c r="F29" s="54"/>
      <c r="G29" s="55"/>
      <c r="H29" s="55"/>
      <c r="I29" s="304"/>
      <c r="J29" s="305"/>
      <c r="K29" s="120"/>
      <c r="L29" s="121">
        <f>SUM(L5,L6,L9,L11,L13,L15)</f>
        <v>0</v>
      </c>
      <c r="M29" s="13"/>
      <c r="N29" s="14"/>
    </row>
    <row r="30" spans="1:14" ht="12" customHeight="1" x14ac:dyDescent="0.2">
      <c r="A30" s="2"/>
      <c r="B30" s="49"/>
      <c r="C30" s="57"/>
      <c r="D30" s="58"/>
      <c r="E30" s="58"/>
      <c r="F30" s="59"/>
      <c r="G30" s="60"/>
      <c r="H30" s="64"/>
      <c r="I30" s="306"/>
      <c r="J30" s="307"/>
      <c r="K30" s="116"/>
      <c r="L30" s="117"/>
      <c r="M30" s="15"/>
      <c r="N30" s="16"/>
    </row>
    <row r="31" spans="1:14" ht="12" customHeight="1" x14ac:dyDescent="0.2">
      <c r="A31" s="2"/>
      <c r="B31" s="62"/>
      <c r="C31" s="157"/>
      <c r="D31" s="53"/>
      <c r="E31" s="53"/>
      <c r="F31" s="54"/>
      <c r="G31" s="55"/>
      <c r="H31" s="55"/>
      <c r="I31" s="304"/>
      <c r="J31" s="305"/>
      <c r="K31" s="120"/>
      <c r="L31" s="121"/>
      <c r="M31" s="13"/>
      <c r="N31" s="14"/>
    </row>
    <row r="32" spans="1:14" ht="12" customHeight="1" x14ac:dyDescent="0.2">
      <c r="A32" s="2"/>
      <c r="B32" s="49"/>
      <c r="C32" s="57"/>
      <c r="D32" s="58"/>
      <c r="E32" s="58"/>
      <c r="F32" s="59"/>
      <c r="G32" s="60"/>
      <c r="H32" s="64"/>
      <c r="I32" s="306"/>
      <c r="J32" s="307"/>
      <c r="K32" s="116"/>
      <c r="L32" s="117"/>
      <c r="M32" s="15"/>
      <c r="N32" s="16"/>
    </row>
    <row r="33" spans="1:14" ht="12" customHeight="1" x14ac:dyDescent="0.2">
      <c r="A33" s="2"/>
      <c r="B33" s="62"/>
      <c r="C33" s="52"/>
      <c r="D33" s="53"/>
      <c r="E33" s="53"/>
      <c r="F33" s="54"/>
      <c r="G33" s="55"/>
      <c r="H33" s="55"/>
      <c r="I33" s="304"/>
      <c r="J33" s="305"/>
      <c r="K33" s="120"/>
      <c r="L33" s="121"/>
      <c r="M33" s="13"/>
      <c r="N33" s="14"/>
    </row>
    <row r="34" spans="1:14" ht="12" customHeight="1" x14ac:dyDescent="0.2">
      <c r="A34" s="2"/>
      <c r="B34" s="49"/>
      <c r="C34" s="57"/>
      <c r="D34" s="58"/>
      <c r="E34" s="58"/>
      <c r="F34" s="59"/>
      <c r="G34" s="50"/>
      <c r="H34" s="158"/>
      <c r="I34" s="308"/>
      <c r="J34" s="309"/>
      <c r="K34" s="116"/>
      <c r="L34" s="117"/>
      <c r="M34" s="15"/>
      <c r="N34" s="16"/>
    </row>
    <row r="35" spans="1:14" ht="12" customHeight="1" x14ac:dyDescent="0.2">
      <c r="A35" s="2"/>
      <c r="B35" s="62"/>
      <c r="C35" s="52"/>
      <c r="D35" s="53"/>
      <c r="E35" s="53"/>
      <c r="F35" s="54"/>
      <c r="G35" s="149"/>
      <c r="H35" s="149"/>
      <c r="I35" s="297"/>
      <c r="J35" s="287"/>
      <c r="K35" s="120"/>
      <c r="L35" s="160"/>
      <c r="M35" s="13"/>
      <c r="N35" s="14"/>
    </row>
    <row r="36" spans="1:14" ht="12" customHeight="1" x14ac:dyDescent="0.2">
      <c r="A36" s="2"/>
      <c r="B36" s="49"/>
      <c r="C36" s="57"/>
      <c r="D36" s="58"/>
      <c r="E36" s="58"/>
      <c r="F36" s="59"/>
      <c r="G36" s="50"/>
      <c r="H36" s="158"/>
      <c r="I36" s="308"/>
      <c r="J36" s="309"/>
      <c r="K36" s="116"/>
      <c r="L36" s="117"/>
      <c r="M36" s="15"/>
      <c r="N36" s="16"/>
    </row>
    <row r="37" spans="1:14" ht="12" customHeight="1" x14ac:dyDescent="0.2">
      <c r="A37" s="2"/>
      <c r="B37" s="62"/>
      <c r="C37" s="157"/>
      <c r="D37" s="53"/>
      <c r="E37" s="53"/>
      <c r="F37" s="54"/>
      <c r="G37" s="149"/>
      <c r="H37" s="149"/>
      <c r="I37" s="297"/>
      <c r="J37" s="287"/>
      <c r="K37" s="284"/>
      <c r="L37" s="121">
        <f>INT(L29*0.9*0.58)</f>
        <v>0</v>
      </c>
      <c r="M37" s="13"/>
      <c r="N37" s="14"/>
    </row>
    <row r="38" spans="1:14" ht="12" customHeight="1" x14ac:dyDescent="0.2">
      <c r="A38" s="2"/>
      <c r="B38" s="49"/>
      <c r="C38" s="138"/>
      <c r="D38" s="58"/>
      <c r="E38" s="161"/>
      <c r="F38" s="59"/>
      <c r="G38" s="50"/>
      <c r="H38" s="50"/>
      <c r="I38" s="295"/>
      <c r="J38" s="288"/>
      <c r="K38" s="285"/>
      <c r="L38" s="117"/>
      <c r="M38" s="17"/>
      <c r="N38" s="16"/>
    </row>
    <row r="39" spans="1:14" ht="12" customHeight="1" x14ac:dyDescent="0.2">
      <c r="A39" s="2"/>
      <c r="B39" s="142"/>
      <c r="C39" s="143"/>
      <c r="D39" s="122"/>
      <c r="E39" s="122"/>
      <c r="F39" s="144"/>
      <c r="G39" s="162"/>
      <c r="H39" s="162"/>
      <c r="I39" s="310"/>
      <c r="J39" s="311"/>
      <c r="K39" s="164"/>
      <c r="L39" s="165"/>
      <c r="M39" s="6"/>
      <c r="N39" s="11"/>
    </row>
    <row r="40" spans="1:14" ht="12" customHeight="1" x14ac:dyDescent="0.2">
      <c r="A40" s="2"/>
      <c r="B40" s="166"/>
      <c r="C40" s="167"/>
      <c r="D40" s="168" t="s">
        <v>11</v>
      </c>
      <c r="E40" s="168"/>
      <c r="F40" s="169"/>
      <c r="G40" s="170"/>
      <c r="H40" s="170"/>
      <c r="I40" s="270"/>
      <c r="J40" s="312"/>
      <c r="K40" s="286"/>
      <c r="L40" s="173">
        <f>SUM(L8:L38)</f>
        <v>0</v>
      </c>
      <c r="M40" s="4"/>
      <c r="N40" s="5"/>
    </row>
    <row r="41" spans="1:14" ht="12" customHeight="1" x14ac:dyDescent="0.2">
      <c r="B41" s="175"/>
      <c r="C41" s="175"/>
      <c r="D41" s="175"/>
      <c r="E41" s="175"/>
      <c r="F41" s="175"/>
      <c r="G41" s="673"/>
      <c r="H41" s="673"/>
      <c r="I41" s="673"/>
      <c r="J41" s="673"/>
      <c r="K41" s="175"/>
      <c r="L41" s="175"/>
      <c r="N41" s="7"/>
    </row>
  </sheetData>
  <dataConsolidate/>
  <mergeCells count="19">
    <mergeCell ref="M16:N16"/>
    <mergeCell ref="D2:F3"/>
    <mergeCell ref="C4:F4"/>
    <mergeCell ref="G4:H4"/>
    <mergeCell ref="I4:J4"/>
    <mergeCell ref="M4:N4"/>
    <mergeCell ref="M12:N12"/>
    <mergeCell ref="M8:N8"/>
    <mergeCell ref="G2:N3"/>
    <mergeCell ref="C8:F8"/>
    <mergeCell ref="C10:F10"/>
    <mergeCell ref="C12:F12"/>
    <mergeCell ref="C14:F14"/>
    <mergeCell ref="C16:F16"/>
    <mergeCell ref="C18:F18"/>
    <mergeCell ref="C20:F20"/>
    <mergeCell ref="M20:N20"/>
    <mergeCell ref="C22:F22"/>
    <mergeCell ref="G41:J41"/>
  </mergeCells>
  <phoneticPr fontId="2"/>
  <pageMargins left="0.70866141732283472" right="0.70866141732283472" top="0.98425196850393704" bottom="0.59055118110236227" header="0.51181102362204722" footer="0.31496062992125984"/>
  <pageSetup paperSize="9" scale="94" orientation="landscape" useFirstPageNumber="1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BEC44-1DF4-A542-8BB6-73C4A7770EF3}">
  <dimension ref="A2:O41"/>
  <sheetViews>
    <sheetView view="pageBreakPreview" zoomScale="110" zoomScaleNormal="100" zoomScaleSheetLayoutView="110" workbookViewId="0">
      <selection activeCell="K7" sqref="K7:K18"/>
    </sheetView>
  </sheetViews>
  <sheetFormatPr defaultColWidth="9" defaultRowHeight="12" customHeight="1" x14ac:dyDescent="0.2"/>
  <cols>
    <col min="1" max="1" width="3.33203125" style="1" customWidth="1"/>
    <col min="2" max="2" width="5.33203125" style="1" customWidth="1"/>
    <col min="3" max="6" width="11.6640625" style="1" customWidth="1"/>
    <col min="7" max="8" width="6.6640625" style="35" customWidth="1"/>
    <col min="9" max="10" width="6.6640625" style="114" customWidth="1"/>
    <col min="11" max="11" width="14.33203125" style="1" bestFit="1" customWidth="1"/>
    <col min="12" max="12" width="13.6640625" style="1" customWidth="1"/>
    <col min="13" max="13" width="15.109375" style="1" customWidth="1"/>
    <col min="14" max="14" width="14.44140625" style="1" customWidth="1"/>
    <col min="15" max="15" width="2.33203125" style="1" customWidth="1"/>
    <col min="16" max="16384" width="9" style="1"/>
  </cols>
  <sheetData>
    <row r="2" spans="1:15" ht="12" customHeight="1" x14ac:dyDescent="0.2">
      <c r="B2" s="20"/>
      <c r="C2" s="21"/>
      <c r="D2" s="649" t="s">
        <v>310</v>
      </c>
      <c r="E2" s="649"/>
      <c r="F2" s="649"/>
      <c r="G2" s="667" t="s">
        <v>41</v>
      </c>
      <c r="H2" s="667"/>
      <c r="I2" s="667"/>
      <c r="J2" s="667"/>
      <c r="K2" s="667"/>
      <c r="L2" s="667"/>
      <c r="M2" s="667"/>
      <c r="N2" s="667"/>
      <c r="O2" s="37"/>
    </row>
    <row r="3" spans="1:15" ht="12" customHeight="1" x14ac:dyDescent="0.2">
      <c r="A3" s="2"/>
      <c r="B3" s="22"/>
      <c r="C3" s="21"/>
      <c r="D3" s="650"/>
      <c r="E3" s="650"/>
      <c r="F3" s="650"/>
      <c r="G3" s="668"/>
      <c r="H3" s="668"/>
      <c r="I3" s="668"/>
      <c r="J3" s="668"/>
      <c r="K3" s="668"/>
      <c r="L3" s="668"/>
      <c r="M3" s="668"/>
      <c r="N3" s="668"/>
      <c r="O3" s="37"/>
    </row>
    <row r="4" spans="1:15" s="2" customFormat="1" ht="20.25" customHeight="1" x14ac:dyDescent="0.2">
      <c r="A4" s="3"/>
      <c r="B4" s="18" t="s">
        <v>0</v>
      </c>
      <c r="C4" s="651" t="s">
        <v>1</v>
      </c>
      <c r="D4" s="652"/>
      <c r="E4" s="652"/>
      <c r="F4" s="653"/>
      <c r="G4" s="674" t="s">
        <v>33</v>
      </c>
      <c r="H4" s="675"/>
      <c r="I4" s="676" t="s">
        <v>34</v>
      </c>
      <c r="J4" s="677"/>
      <c r="K4" s="9" t="s">
        <v>4</v>
      </c>
      <c r="L4" s="10" t="s">
        <v>5</v>
      </c>
      <c r="M4" s="652" t="s">
        <v>6</v>
      </c>
      <c r="N4" s="654"/>
    </row>
    <row r="5" spans="1:15" ht="12" customHeight="1" x14ac:dyDescent="0.2">
      <c r="A5" s="3"/>
      <c r="B5" s="130"/>
      <c r="C5" s="131"/>
      <c r="D5" s="132"/>
      <c r="E5" s="132"/>
      <c r="F5" s="133"/>
      <c r="G5" s="134"/>
      <c r="H5" s="134"/>
      <c r="I5" s="289"/>
      <c r="J5" s="290"/>
      <c r="K5" s="135"/>
      <c r="L5" s="136"/>
      <c r="M5" s="8"/>
      <c r="N5" s="34"/>
    </row>
    <row r="6" spans="1:15" ht="12" customHeight="1" x14ac:dyDescent="0.2">
      <c r="A6" s="2"/>
      <c r="B6" s="49"/>
      <c r="C6" s="138" t="s">
        <v>42</v>
      </c>
      <c r="D6" s="58"/>
      <c r="E6" s="58"/>
      <c r="F6" s="59"/>
      <c r="G6" s="139"/>
      <c r="H6" s="139"/>
      <c r="I6" s="291"/>
      <c r="J6" s="292"/>
      <c r="K6" s="140"/>
      <c r="L6" s="141"/>
      <c r="M6" s="15"/>
      <c r="N6" s="19"/>
    </row>
    <row r="7" spans="1:15" ht="12" customHeight="1" x14ac:dyDescent="0.2">
      <c r="A7" s="2"/>
      <c r="B7" s="142"/>
      <c r="C7" s="143"/>
      <c r="D7" s="122"/>
      <c r="E7" s="122"/>
      <c r="F7" s="144"/>
      <c r="G7" s="145"/>
      <c r="H7" s="145"/>
      <c r="I7" s="293"/>
      <c r="J7" s="294"/>
      <c r="K7" s="146"/>
      <c r="L7" s="119"/>
      <c r="M7" s="6"/>
      <c r="N7" s="11"/>
    </row>
    <row r="8" spans="1:15" ht="12" customHeight="1" x14ac:dyDescent="0.2">
      <c r="A8" s="2"/>
      <c r="B8" s="49">
        <v>1</v>
      </c>
      <c r="C8" s="670" t="s">
        <v>117</v>
      </c>
      <c r="D8" s="671"/>
      <c r="E8" s="671"/>
      <c r="F8" s="672"/>
      <c r="G8" s="50">
        <v>1</v>
      </c>
      <c r="H8" s="51" t="s">
        <v>10</v>
      </c>
      <c r="I8" s="295">
        <v>1</v>
      </c>
      <c r="J8" s="296" t="s">
        <v>10</v>
      </c>
      <c r="K8" s="116"/>
      <c r="L8" s="117">
        <f>ROUNDDOWN(G8*I8*K8,0)</f>
        <v>0</v>
      </c>
      <c r="M8" s="15"/>
      <c r="N8" s="16"/>
    </row>
    <row r="9" spans="1:15" ht="12" customHeight="1" x14ac:dyDescent="0.2">
      <c r="A9" s="2"/>
      <c r="B9" s="142"/>
      <c r="C9" s="147"/>
      <c r="D9" s="40"/>
      <c r="E9" s="40"/>
      <c r="F9" s="148"/>
      <c r="G9" s="149"/>
      <c r="H9" s="150"/>
      <c r="I9" s="297"/>
      <c r="J9" s="298"/>
      <c r="K9" s="118"/>
      <c r="L9" s="119"/>
      <c r="M9" s="13"/>
      <c r="N9" s="14"/>
    </row>
    <row r="10" spans="1:15" ht="12" customHeight="1" x14ac:dyDescent="0.2">
      <c r="A10" s="2"/>
      <c r="B10" s="49">
        <v>2</v>
      </c>
      <c r="C10" s="670" t="s">
        <v>118</v>
      </c>
      <c r="D10" s="671"/>
      <c r="E10" s="671"/>
      <c r="F10" s="672"/>
      <c r="G10" s="50">
        <v>1</v>
      </c>
      <c r="H10" s="51" t="s">
        <v>10</v>
      </c>
      <c r="I10" s="295">
        <v>1</v>
      </c>
      <c r="J10" s="296" t="s">
        <v>10</v>
      </c>
      <c r="K10" s="116"/>
      <c r="L10" s="117">
        <f>ROUNDDOWN(G10*I10*K10,0)</f>
        <v>0</v>
      </c>
      <c r="M10" s="670" t="s">
        <v>121</v>
      </c>
      <c r="N10" s="678"/>
    </row>
    <row r="11" spans="1:15" ht="12" customHeight="1" x14ac:dyDescent="0.2">
      <c r="A11" s="2"/>
      <c r="B11" s="142"/>
      <c r="C11" s="45"/>
      <c r="D11" s="38"/>
      <c r="E11" s="38"/>
      <c r="F11" s="152"/>
      <c r="G11" s="145"/>
      <c r="H11" s="145"/>
      <c r="I11" s="293"/>
      <c r="J11" s="294"/>
      <c r="K11" s="118"/>
      <c r="L11" s="119"/>
      <c r="M11" s="53"/>
      <c r="N11" s="124"/>
    </row>
    <row r="12" spans="1:15" ht="12" customHeight="1" x14ac:dyDescent="0.2">
      <c r="A12" s="2"/>
      <c r="B12" s="49">
        <v>3</v>
      </c>
      <c r="C12" s="670" t="s">
        <v>393</v>
      </c>
      <c r="D12" s="671"/>
      <c r="E12" s="671"/>
      <c r="F12" s="672"/>
      <c r="G12" s="50">
        <v>1</v>
      </c>
      <c r="H12" s="51" t="s">
        <v>10</v>
      </c>
      <c r="I12" s="295">
        <v>1</v>
      </c>
      <c r="J12" s="296" t="s">
        <v>10</v>
      </c>
      <c r="K12" s="116"/>
      <c r="L12" s="117">
        <f>ROUNDDOWN(G12*I12*K12,0)</f>
        <v>0</v>
      </c>
      <c r="M12" s="58"/>
      <c r="N12" s="61"/>
    </row>
    <row r="13" spans="1:15" ht="12" customHeight="1" x14ac:dyDescent="0.2">
      <c r="A13" s="2"/>
      <c r="B13" s="142"/>
      <c r="C13" s="147"/>
      <c r="D13" s="40"/>
      <c r="E13" s="40"/>
      <c r="F13" s="148"/>
      <c r="G13" s="149"/>
      <c r="H13" s="150"/>
      <c r="I13" s="297"/>
      <c r="J13" s="298"/>
      <c r="K13" s="118"/>
      <c r="L13" s="119"/>
      <c r="M13" s="53"/>
      <c r="N13" s="56"/>
    </row>
    <row r="14" spans="1:15" ht="12" customHeight="1" x14ac:dyDescent="0.2">
      <c r="A14" s="2"/>
      <c r="B14" s="49">
        <v>4</v>
      </c>
      <c r="C14" s="670" t="s">
        <v>119</v>
      </c>
      <c r="D14" s="671"/>
      <c r="E14" s="671"/>
      <c r="F14" s="672"/>
      <c r="G14" s="50">
        <v>1</v>
      </c>
      <c r="H14" s="51" t="s">
        <v>10</v>
      </c>
      <c r="I14" s="295">
        <v>1</v>
      </c>
      <c r="J14" s="296" t="s">
        <v>10</v>
      </c>
      <c r="K14" s="116"/>
      <c r="L14" s="117">
        <f>ROUNDDOWN(G14*I14*K14,0)</f>
        <v>0</v>
      </c>
      <c r="M14" s="58"/>
      <c r="N14" s="61"/>
    </row>
    <row r="15" spans="1:15" ht="12" customHeight="1" x14ac:dyDescent="0.2">
      <c r="A15" s="2"/>
      <c r="B15" s="142"/>
      <c r="C15" s="45"/>
      <c r="D15" s="38"/>
      <c r="E15" s="38"/>
      <c r="F15" s="152"/>
      <c r="G15" s="149"/>
      <c r="H15" s="150"/>
      <c r="I15" s="297"/>
      <c r="J15" s="298"/>
      <c r="K15" s="118"/>
      <c r="L15" s="119"/>
      <c r="M15" s="53"/>
      <c r="N15" s="56"/>
    </row>
    <row r="16" spans="1:15" ht="12" customHeight="1" x14ac:dyDescent="0.2">
      <c r="A16" s="2"/>
      <c r="B16" s="49">
        <v>5</v>
      </c>
      <c r="C16" s="670" t="s">
        <v>120</v>
      </c>
      <c r="D16" s="671"/>
      <c r="E16" s="671"/>
      <c r="F16" s="672"/>
      <c r="G16" s="50">
        <v>1</v>
      </c>
      <c r="H16" s="51" t="s">
        <v>10</v>
      </c>
      <c r="I16" s="295">
        <v>1</v>
      </c>
      <c r="J16" s="296" t="s">
        <v>10</v>
      </c>
      <c r="K16" s="116"/>
      <c r="L16" s="117">
        <f>ROUNDDOWN(G16*I16*K16,0)</f>
        <v>0</v>
      </c>
      <c r="M16" s="670"/>
      <c r="N16" s="678"/>
    </row>
    <row r="17" spans="1:14" ht="12" customHeight="1" x14ac:dyDescent="0.2">
      <c r="A17" s="2"/>
      <c r="B17" s="142"/>
      <c r="C17" s="147"/>
      <c r="D17" s="40"/>
      <c r="E17" s="40"/>
      <c r="F17" s="148"/>
      <c r="G17" s="149"/>
      <c r="H17" s="150"/>
      <c r="I17" s="297"/>
      <c r="J17" s="298"/>
      <c r="K17" s="118"/>
      <c r="L17" s="119"/>
      <c r="M17" s="53"/>
      <c r="N17" s="56"/>
    </row>
    <row r="18" spans="1:14" ht="12" customHeight="1" x14ac:dyDescent="0.2">
      <c r="A18" s="2"/>
      <c r="B18" s="49">
        <v>6</v>
      </c>
      <c r="C18" s="670" t="s">
        <v>394</v>
      </c>
      <c r="D18" s="671"/>
      <c r="E18" s="671"/>
      <c r="F18" s="672"/>
      <c r="G18" s="50">
        <v>1</v>
      </c>
      <c r="H18" s="51" t="s">
        <v>10</v>
      </c>
      <c r="I18" s="295">
        <v>1</v>
      </c>
      <c r="J18" s="296" t="s">
        <v>10</v>
      </c>
      <c r="K18" s="116"/>
      <c r="L18" s="117">
        <f>ROUNDDOWN(G18*I18*K18,0)</f>
        <v>0</v>
      </c>
      <c r="M18" s="670" t="s">
        <v>122</v>
      </c>
      <c r="N18" s="678"/>
    </row>
    <row r="19" spans="1:14" ht="12" customHeight="1" x14ac:dyDescent="0.2">
      <c r="A19" s="2"/>
      <c r="B19" s="142"/>
      <c r="C19" s="45"/>
      <c r="D19" s="38"/>
      <c r="E19" s="38"/>
      <c r="F19" s="152"/>
      <c r="G19" s="153"/>
      <c r="H19" s="154"/>
      <c r="I19" s="277"/>
      <c r="J19" s="299"/>
      <c r="K19" s="118"/>
      <c r="L19" s="119"/>
      <c r="M19" s="125"/>
      <c r="N19" s="126"/>
    </row>
    <row r="20" spans="1:14" ht="12" customHeight="1" x14ac:dyDescent="0.2">
      <c r="A20" s="2"/>
      <c r="B20" s="49"/>
      <c r="C20" s="670"/>
      <c r="D20" s="671"/>
      <c r="E20" s="671"/>
      <c r="F20" s="672"/>
      <c r="G20" s="50"/>
      <c r="H20" s="51"/>
      <c r="I20" s="295"/>
      <c r="J20" s="296"/>
      <c r="K20" s="116"/>
      <c r="L20" s="117">
        <f>ROUNDDOWN(G20*I20*K20,0)</f>
        <v>0</v>
      </c>
      <c r="M20" s="680"/>
      <c r="N20" s="681"/>
    </row>
    <row r="21" spans="1:14" ht="12" customHeight="1" x14ac:dyDescent="0.2">
      <c r="A21" s="2"/>
      <c r="B21" s="142"/>
      <c r="C21" s="147"/>
      <c r="D21" s="40"/>
      <c r="E21" s="40"/>
      <c r="F21" s="148"/>
      <c r="G21" s="156"/>
      <c r="H21" s="156"/>
      <c r="I21" s="300"/>
      <c r="J21" s="301"/>
      <c r="K21" s="118"/>
      <c r="L21" s="119"/>
      <c r="M21" s="23"/>
      <c r="N21" s="24"/>
    </row>
    <row r="22" spans="1:14" ht="12" customHeight="1" x14ac:dyDescent="0.2">
      <c r="A22" s="2"/>
      <c r="B22" s="49"/>
      <c r="C22" s="670"/>
      <c r="D22" s="671"/>
      <c r="E22" s="671"/>
      <c r="F22" s="672"/>
      <c r="G22" s="60"/>
      <c r="H22" s="60"/>
      <c r="I22" s="302"/>
      <c r="J22" s="303"/>
      <c r="K22" s="116"/>
      <c r="L22" s="117">
        <f>ROUNDDOWN(G22*K22,0)</f>
        <v>0</v>
      </c>
      <c r="M22" s="15"/>
      <c r="N22" s="16"/>
    </row>
    <row r="23" spans="1:14" ht="12" customHeight="1" x14ac:dyDescent="0.2">
      <c r="A23" s="2"/>
      <c r="B23" s="142"/>
      <c r="C23" s="52"/>
      <c r="D23" s="53"/>
      <c r="E23" s="53"/>
      <c r="F23" s="54"/>
      <c r="G23" s="156"/>
      <c r="H23" s="156"/>
      <c r="I23" s="300"/>
      <c r="J23" s="301"/>
      <c r="K23" s="118"/>
      <c r="L23" s="119"/>
      <c r="M23" s="13"/>
      <c r="N23" s="14"/>
    </row>
    <row r="24" spans="1:14" ht="12" customHeight="1" x14ac:dyDescent="0.2">
      <c r="A24" s="2"/>
      <c r="B24" s="49"/>
      <c r="C24" s="57"/>
      <c r="D24" s="58"/>
      <c r="E24" s="58"/>
      <c r="F24" s="59"/>
      <c r="G24" s="60"/>
      <c r="H24" s="60"/>
      <c r="I24" s="302"/>
      <c r="J24" s="303"/>
      <c r="K24" s="116"/>
      <c r="L24" s="117">
        <f>ROUNDDOWN(G24*K24,0)</f>
        <v>0</v>
      </c>
      <c r="M24" s="15"/>
      <c r="N24" s="19"/>
    </row>
    <row r="25" spans="1:14" ht="12" customHeight="1" x14ac:dyDescent="0.2">
      <c r="A25" s="2"/>
      <c r="B25" s="142"/>
      <c r="C25" s="52"/>
      <c r="D25" s="53"/>
      <c r="E25" s="53"/>
      <c r="F25" s="54"/>
      <c r="G25" s="55"/>
      <c r="H25" s="55"/>
      <c r="I25" s="304"/>
      <c r="J25" s="305"/>
      <c r="K25" s="118"/>
      <c r="L25" s="119"/>
      <c r="M25" s="13"/>
      <c r="N25" s="14"/>
    </row>
    <row r="26" spans="1:14" ht="12" customHeight="1" x14ac:dyDescent="0.2">
      <c r="A26" s="2"/>
      <c r="B26" s="49"/>
      <c r="C26" s="57"/>
      <c r="D26" s="58"/>
      <c r="E26" s="58"/>
      <c r="F26" s="59"/>
      <c r="G26" s="60"/>
      <c r="H26" s="60"/>
      <c r="I26" s="302"/>
      <c r="J26" s="303"/>
      <c r="K26" s="116"/>
      <c r="L26" s="117">
        <f>ROUNDDOWN(G26*K26,0)</f>
        <v>0</v>
      </c>
      <c r="M26" s="15"/>
      <c r="N26" s="16"/>
    </row>
    <row r="27" spans="1:14" ht="12" customHeight="1" x14ac:dyDescent="0.2">
      <c r="A27" s="2"/>
      <c r="B27" s="142"/>
      <c r="C27" s="52"/>
      <c r="D27" s="53"/>
      <c r="E27" s="53"/>
      <c r="F27" s="54"/>
      <c r="G27" s="55"/>
      <c r="H27" s="55"/>
      <c r="I27" s="304"/>
      <c r="J27" s="305"/>
      <c r="K27" s="118"/>
      <c r="L27" s="119"/>
      <c r="M27" s="13"/>
      <c r="N27" s="14"/>
    </row>
    <row r="28" spans="1:14" ht="12" customHeight="1" x14ac:dyDescent="0.2">
      <c r="A28" s="2"/>
      <c r="B28" s="49"/>
      <c r="C28" s="57"/>
      <c r="D28" s="58"/>
      <c r="E28" s="58"/>
      <c r="F28" s="59"/>
      <c r="G28" s="60"/>
      <c r="H28" s="60"/>
      <c r="I28" s="302"/>
      <c r="J28" s="303"/>
      <c r="K28" s="116"/>
      <c r="L28" s="117">
        <f>ROUNDDOWN(G28*K28,0)</f>
        <v>0</v>
      </c>
      <c r="M28" s="15"/>
      <c r="N28" s="16"/>
    </row>
    <row r="29" spans="1:14" ht="12" customHeight="1" x14ac:dyDescent="0.2">
      <c r="A29" s="2"/>
      <c r="B29" s="62"/>
      <c r="C29" s="52"/>
      <c r="D29" s="53"/>
      <c r="E29" s="53"/>
      <c r="F29" s="54"/>
      <c r="G29" s="55"/>
      <c r="H29" s="55"/>
      <c r="I29" s="304"/>
      <c r="J29" s="305"/>
      <c r="K29" s="120"/>
      <c r="L29" s="121">
        <f>SUM(L5,L6,L9,L11,L13,L15)</f>
        <v>0</v>
      </c>
      <c r="M29" s="13"/>
      <c r="N29" s="14"/>
    </row>
    <row r="30" spans="1:14" ht="12" customHeight="1" x14ac:dyDescent="0.2">
      <c r="A30" s="2"/>
      <c r="B30" s="49"/>
      <c r="C30" s="57"/>
      <c r="D30" s="58"/>
      <c r="E30" s="58"/>
      <c r="F30" s="59"/>
      <c r="G30" s="60"/>
      <c r="H30" s="64"/>
      <c r="I30" s="306"/>
      <c r="J30" s="307"/>
      <c r="K30" s="116"/>
      <c r="L30" s="117"/>
      <c r="M30" s="15"/>
      <c r="N30" s="16"/>
    </row>
    <row r="31" spans="1:14" ht="12" customHeight="1" x14ac:dyDescent="0.2">
      <c r="A31" s="2"/>
      <c r="B31" s="62"/>
      <c r="C31" s="157"/>
      <c r="D31" s="53"/>
      <c r="E31" s="53"/>
      <c r="F31" s="54"/>
      <c r="G31" s="55"/>
      <c r="H31" s="55"/>
      <c r="I31" s="304"/>
      <c r="J31" s="305"/>
      <c r="K31" s="120"/>
      <c r="L31" s="121"/>
      <c r="M31" s="13"/>
      <c r="N31" s="14"/>
    </row>
    <row r="32" spans="1:14" ht="12" customHeight="1" x14ac:dyDescent="0.2">
      <c r="A32" s="2"/>
      <c r="B32" s="49"/>
      <c r="C32" s="57"/>
      <c r="D32" s="58"/>
      <c r="E32" s="58"/>
      <c r="F32" s="59"/>
      <c r="G32" s="60"/>
      <c r="H32" s="64"/>
      <c r="I32" s="306"/>
      <c r="J32" s="307"/>
      <c r="K32" s="116"/>
      <c r="L32" s="117"/>
      <c r="M32" s="15"/>
      <c r="N32" s="16"/>
    </row>
    <row r="33" spans="1:14" ht="12" customHeight="1" x14ac:dyDescent="0.2">
      <c r="A33" s="2"/>
      <c r="B33" s="62"/>
      <c r="C33" s="52"/>
      <c r="D33" s="53"/>
      <c r="E33" s="53"/>
      <c r="F33" s="54"/>
      <c r="G33" s="55"/>
      <c r="H33" s="55"/>
      <c r="I33" s="304"/>
      <c r="J33" s="305"/>
      <c r="K33" s="120"/>
      <c r="L33" s="121"/>
      <c r="M33" s="13"/>
      <c r="N33" s="14"/>
    </row>
    <row r="34" spans="1:14" ht="12" customHeight="1" x14ac:dyDescent="0.2">
      <c r="A34" s="2"/>
      <c r="B34" s="49"/>
      <c r="C34" s="57"/>
      <c r="D34" s="58"/>
      <c r="E34" s="58"/>
      <c r="F34" s="59"/>
      <c r="G34" s="50"/>
      <c r="H34" s="158"/>
      <c r="I34" s="308"/>
      <c r="J34" s="309"/>
      <c r="K34" s="116"/>
      <c r="L34" s="117"/>
      <c r="M34" s="15"/>
      <c r="N34" s="16"/>
    </row>
    <row r="35" spans="1:14" ht="12" customHeight="1" x14ac:dyDescent="0.2">
      <c r="A35" s="2"/>
      <c r="B35" s="62"/>
      <c r="C35" s="52"/>
      <c r="D35" s="53"/>
      <c r="E35" s="53"/>
      <c r="F35" s="54"/>
      <c r="G35" s="149"/>
      <c r="H35" s="149"/>
      <c r="I35" s="297"/>
      <c r="J35" s="287"/>
      <c r="K35" s="120"/>
      <c r="L35" s="160"/>
      <c r="M35" s="13"/>
      <c r="N35" s="14"/>
    </row>
    <row r="36" spans="1:14" ht="12" customHeight="1" x14ac:dyDescent="0.2">
      <c r="A36" s="2"/>
      <c r="B36" s="49"/>
      <c r="C36" s="57"/>
      <c r="D36" s="58"/>
      <c r="E36" s="58"/>
      <c r="F36" s="59"/>
      <c r="G36" s="50"/>
      <c r="H36" s="158"/>
      <c r="I36" s="308"/>
      <c r="J36" s="309"/>
      <c r="K36" s="116"/>
      <c r="L36" s="117"/>
      <c r="M36" s="15"/>
      <c r="N36" s="16"/>
    </row>
    <row r="37" spans="1:14" ht="12" customHeight="1" x14ac:dyDescent="0.2">
      <c r="A37" s="2"/>
      <c r="B37" s="62"/>
      <c r="C37" s="157"/>
      <c r="D37" s="53"/>
      <c r="E37" s="53"/>
      <c r="F37" s="54"/>
      <c r="G37" s="149"/>
      <c r="H37" s="149"/>
      <c r="I37" s="297"/>
      <c r="J37" s="287"/>
      <c r="K37" s="284"/>
      <c r="L37" s="121">
        <f>INT(L29*0.9*0.58)</f>
        <v>0</v>
      </c>
      <c r="M37" s="13"/>
      <c r="N37" s="14"/>
    </row>
    <row r="38" spans="1:14" ht="12" customHeight="1" x14ac:dyDescent="0.2">
      <c r="A38" s="2"/>
      <c r="B38" s="49"/>
      <c r="C38" s="138"/>
      <c r="D38" s="58"/>
      <c r="E38" s="161"/>
      <c r="F38" s="59"/>
      <c r="G38" s="50"/>
      <c r="H38" s="50"/>
      <c r="I38" s="295"/>
      <c r="J38" s="288"/>
      <c r="K38" s="285"/>
      <c r="L38" s="117"/>
      <c r="M38" s="17"/>
      <c r="N38" s="16"/>
    </row>
    <row r="39" spans="1:14" ht="12" customHeight="1" x14ac:dyDescent="0.2">
      <c r="A39" s="2"/>
      <c r="B39" s="142"/>
      <c r="C39" s="143"/>
      <c r="D39" s="122"/>
      <c r="E39" s="122"/>
      <c r="F39" s="144"/>
      <c r="G39" s="162"/>
      <c r="H39" s="162"/>
      <c r="I39" s="310"/>
      <c r="J39" s="311"/>
      <c r="K39" s="164"/>
      <c r="L39" s="165"/>
      <c r="M39" s="6"/>
      <c r="N39" s="11"/>
    </row>
    <row r="40" spans="1:14" ht="12" customHeight="1" x14ac:dyDescent="0.2">
      <c r="A40" s="2"/>
      <c r="B40" s="166"/>
      <c r="C40" s="167"/>
      <c r="D40" s="168" t="s">
        <v>11</v>
      </c>
      <c r="E40" s="168"/>
      <c r="F40" s="169"/>
      <c r="G40" s="170"/>
      <c r="H40" s="170"/>
      <c r="I40" s="270"/>
      <c r="J40" s="312"/>
      <c r="K40" s="286"/>
      <c r="L40" s="173">
        <f>SUM(L8:L38)</f>
        <v>0</v>
      </c>
      <c r="M40" s="4"/>
      <c r="N40" s="5"/>
    </row>
    <row r="41" spans="1:14" ht="12" customHeight="1" x14ac:dyDescent="0.2">
      <c r="B41" s="175"/>
      <c r="C41" s="175"/>
      <c r="D41" s="175"/>
      <c r="E41" s="175"/>
      <c r="F41" s="175"/>
      <c r="G41" s="673"/>
      <c r="H41" s="673"/>
      <c r="I41" s="673"/>
      <c r="J41" s="673"/>
      <c r="K41" s="175"/>
      <c r="L41" s="175"/>
      <c r="N41" s="7"/>
    </row>
  </sheetData>
  <dataConsolidate/>
  <mergeCells count="19">
    <mergeCell ref="M16:N16"/>
    <mergeCell ref="M10:N10"/>
    <mergeCell ref="D2:F3"/>
    <mergeCell ref="C4:F4"/>
    <mergeCell ref="G4:H4"/>
    <mergeCell ref="I4:J4"/>
    <mergeCell ref="M4:N4"/>
    <mergeCell ref="G2:N3"/>
    <mergeCell ref="C8:F8"/>
    <mergeCell ref="C10:F10"/>
    <mergeCell ref="C12:F12"/>
    <mergeCell ref="C14:F14"/>
    <mergeCell ref="C16:F16"/>
    <mergeCell ref="C18:F18"/>
    <mergeCell ref="C20:F20"/>
    <mergeCell ref="M20:N20"/>
    <mergeCell ref="C22:F22"/>
    <mergeCell ref="G41:J41"/>
    <mergeCell ref="M18:N18"/>
  </mergeCells>
  <phoneticPr fontId="2"/>
  <pageMargins left="0.70866141732283472" right="0.70866141732283472" top="0.98425196850393704" bottom="0.59055118110236227" header="0.51181102362204722" footer="0.31496062992125984"/>
  <pageSetup paperSize="9" scale="94" orientation="landscape" useFirstPageNumber="1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3E1C4-9EEB-EE4B-B4B1-5EB342F98CF6}">
  <dimension ref="A2:O41"/>
  <sheetViews>
    <sheetView view="pageBreakPreview" zoomScale="115" zoomScaleNormal="100" zoomScaleSheetLayoutView="115" workbookViewId="0">
      <selection activeCell="K7" sqref="K7:K11"/>
    </sheetView>
  </sheetViews>
  <sheetFormatPr defaultColWidth="9" defaultRowHeight="12" customHeight="1" x14ac:dyDescent="0.2"/>
  <cols>
    <col min="1" max="1" width="3.33203125" style="1" customWidth="1"/>
    <col min="2" max="2" width="5.33203125" style="1" customWidth="1"/>
    <col min="3" max="6" width="11.6640625" style="1" customWidth="1"/>
    <col min="7" max="8" width="6.6640625" style="35" customWidth="1"/>
    <col min="9" max="10" width="6.6640625" style="114" customWidth="1"/>
    <col min="11" max="11" width="14.33203125" style="1" bestFit="1" customWidth="1"/>
    <col min="12" max="12" width="13.6640625" style="1" customWidth="1"/>
    <col min="13" max="13" width="15.109375" style="1" customWidth="1"/>
    <col min="14" max="14" width="14.44140625" style="1" customWidth="1"/>
    <col min="15" max="15" width="2.33203125" style="1" customWidth="1"/>
    <col min="16" max="16384" width="9" style="1"/>
  </cols>
  <sheetData>
    <row r="2" spans="1:15" ht="12" customHeight="1" x14ac:dyDescent="0.2">
      <c r="B2" s="20"/>
      <c r="C2" s="21"/>
      <c r="D2" s="649" t="s">
        <v>310</v>
      </c>
      <c r="E2" s="649"/>
      <c r="F2" s="649"/>
      <c r="G2" s="667" t="s">
        <v>43</v>
      </c>
      <c r="H2" s="667"/>
      <c r="I2" s="667"/>
      <c r="J2" s="667"/>
      <c r="K2" s="667"/>
      <c r="L2" s="667"/>
      <c r="M2" s="667"/>
      <c r="N2" s="667"/>
      <c r="O2" s="37"/>
    </row>
    <row r="3" spans="1:15" ht="12" customHeight="1" x14ac:dyDescent="0.2">
      <c r="A3" s="2"/>
      <c r="B3" s="22"/>
      <c r="C3" s="21"/>
      <c r="D3" s="650"/>
      <c r="E3" s="650"/>
      <c r="F3" s="650"/>
      <c r="G3" s="668"/>
      <c r="H3" s="668"/>
      <c r="I3" s="668"/>
      <c r="J3" s="668"/>
      <c r="K3" s="668"/>
      <c r="L3" s="668"/>
      <c r="M3" s="668"/>
      <c r="N3" s="668"/>
      <c r="O3" s="37"/>
    </row>
    <row r="4" spans="1:15" s="2" customFormat="1" ht="20.25" customHeight="1" x14ac:dyDescent="0.2">
      <c r="A4" s="3"/>
      <c r="B4" s="18" t="s">
        <v>0</v>
      </c>
      <c r="C4" s="651" t="s">
        <v>1</v>
      </c>
      <c r="D4" s="652"/>
      <c r="E4" s="652"/>
      <c r="F4" s="653"/>
      <c r="G4" s="674" t="s">
        <v>33</v>
      </c>
      <c r="H4" s="675"/>
      <c r="I4" s="676" t="s">
        <v>34</v>
      </c>
      <c r="J4" s="677"/>
      <c r="K4" s="9" t="s">
        <v>4</v>
      </c>
      <c r="L4" s="10" t="s">
        <v>5</v>
      </c>
      <c r="M4" s="652" t="s">
        <v>6</v>
      </c>
      <c r="N4" s="654"/>
    </row>
    <row r="5" spans="1:15" ht="12" customHeight="1" x14ac:dyDescent="0.2">
      <c r="A5" s="3"/>
      <c r="B5" s="130"/>
      <c r="C5" s="131"/>
      <c r="D5" s="132"/>
      <c r="E5" s="132"/>
      <c r="F5" s="133"/>
      <c r="G5" s="134"/>
      <c r="H5" s="134"/>
      <c r="I5" s="289"/>
      <c r="J5" s="290"/>
      <c r="K5" s="135"/>
      <c r="L5" s="136"/>
      <c r="M5" s="8"/>
      <c r="N5" s="34"/>
    </row>
    <row r="6" spans="1:15" ht="12" customHeight="1" x14ac:dyDescent="0.2">
      <c r="A6" s="2"/>
      <c r="B6" s="49"/>
      <c r="C6" s="138" t="s">
        <v>45</v>
      </c>
      <c r="D6" s="58"/>
      <c r="E6" s="58"/>
      <c r="F6" s="59"/>
      <c r="G6" s="139"/>
      <c r="H6" s="139"/>
      <c r="I6" s="291"/>
      <c r="J6" s="292"/>
      <c r="K6" s="140"/>
      <c r="L6" s="141"/>
      <c r="M6" s="15"/>
      <c r="N6" s="19"/>
    </row>
    <row r="7" spans="1:15" ht="12" customHeight="1" x14ac:dyDescent="0.2">
      <c r="A7" s="2"/>
      <c r="B7" s="142"/>
      <c r="C7" s="143"/>
      <c r="D7" s="122"/>
      <c r="E7" s="122"/>
      <c r="F7" s="144"/>
      <c r="G7" s="145"/>
      <c r="H7" s="145"/>
      <c r="I7" s="293"/>
      <c r="J7" s="294"/>
      <c r="K7" s="146"/>
      <c r="L7" s="119"/>
      <c r="M7" s="6"/>
      <c r="N7" s="11"/>
    </row>
    <row r="8" spans="1:15" ht="12" customHeight="1" x14ac:dyDescent="0.2">
      <c r="A8" s="2"/>
      <c r="B8" s="49">
        <v>1</v>
      </c>
      <c r="C8" s="670" t="s">
        <v>44</v>
      </c>
      <c r="D8" s="671"/>
      <c r="E8" s="671"/>
      <c r="F8" s="672"/>
      <c r="G8" s="50">
        <v>1</v>
      </c>
      <c r="H8" s="51" t="s">
        <v>10</v>
      </c>
      <c r="I8" s="295">
        <v>1</v>
      </c>
      <c r="J8" s="296" t="s">
        <v>10</v>
      </c>
      <c r="K8" s="116"/>
      <c r="L8" s="117">
        <f>ROUNDDOWN(G8*I8*K8,0)</f>
        <v>0</v>
      </c>
      <c r="M8" s="15"/>
      <c r="N8" s="16"/>
    </row>
    <row r="9" spans="1:15" ht="12" customHeight="1" x14ac:dyDescent="0.2">
      <c r="A9" s="2"/>
      <c r="B9" s="142"/>
      <c r="C9" s="147"/>
      <c r="D9" s="40"/>
      <c r="E9" s="40"/>
      <c r="F9" s="148"/>
      <c r="G9" s="149"/>
      <c r="H9" s="150"/>
      <c r="I9" s="297"/>
      <c r="J9" s="298"/>
      <c r="K9" s="118"/>
      <c r="L9" s="119"/>
      <c r="M9" s="13"/>
      <c r="N9" s="14"/>
    </row>
    <row r="10" spans="1:15" ht="12" customHeight="1" x14ac:dyDescent="0.2">
      <c r="A10" s="2"/>
      <c r="B10" s="49">
        <v>2</v>
      </c>
      <c r="C10" s="670" t="s">
        <v>46</v>
      </c>
      <c r="D10" s="671"/>
      <c r="E10" s="671"/>
      <c r="F10" s="672"/>
      <c r="G10" s="50">
        <v>1</v>
      </c>
      <c r="H10" s="51" t="s">
        <v>10</v>
      </c>
      <c r="I10" s="295">
        <v>1250</v>
      </c>
      <c r="J10" s="296" t="s">
        <v>104</v>
      </c>
      <c r="K10" s="116"/>
      <c r="L10" s="117">
        <f>ROUNDDOWN(G10*I10*K10,0)</f>
        <v>0</v>
      </c>
      <c r="M10" s="670" t="s">
        <v>122</v>
      </c>
      <c r="N10" s="678"/>
    </row>
    <row r="11" spans="1:15" ht="12" customHeight="1" x14ac:dyDescent="0.2">
      <c r="A11" s="2"/>
      <c r="B11" s="142"/>
      <c r="C11" s="45"/>
      <c r="D11" s="38"/>
      <c r="E11" s="38"/>
      <c r="F11" s="152"/>
      <c r="G11" s="145"/>
      <c r="H11" s="145"/>
      <c r="I11" s="293"/>
      <c r="J11" s="294"/>
      <c r="K11" s="118"/>
      <c r="L11" s="119"/>
      <c r="M11" s="13"/>
      <c r="N11" s="12"/>
    </row>
    <row r="12" spans="1:15" ht="12" customHeight="1" x14ac:dyDescent="0.2">
      <c r="A12" s="2"/>
      <c r="B12" s="49"/>
      <c r="C12" s="670"/>
      <c r="D12" s="671"/>
      <c r="E12" s="671"/>
      <c r="F12" s="672"/>
      <c r="G12" s="50"/>
      <c r="H12" s="51"/>
      <c r="I12" s="295"/>
      <c r="J12" s="296"/>
      <c r="K12" s="116"/>
      <c r="L12" s="117">
        <f>ROUNDDOWN(G12*I12*K12,0)</f>
        <v>0</v>
      </c>
      <c r="M12" s="15"/>
      <c r="N12" s="16"/>
    </row>
    <row r="13" spans="1:15" ht="12" customHeight="1" x14ac:dyDescent="0.2">
      <c r="A13" s="2"/>
      <c r="B13" s="142"/>
      <c r="C13" s="147"/>
      <c r="D13" s="40"/>
      <c r="E13" s="40"/>
      <c r="F13" s="148"/>
      <c r="G13" s="149"/>
      <c r="H13" s="150"/>
      <c r="I13" s="297"/>
      <c r="J13" s="298"/>
      <c r="K13" s="118"/>
      <c r="L13" s="119"/>
      <c r="M13" s="13"/>
      <c r="N13" s="14"/>
    </row>
    <row r="14" spans="1:15" ht="12" customHeight="1" x14ac:dyDescent="0.2">
      <c r="A14" s="2"/>
      <c r="B14" s="49"/>
      <c r="C14" s="670"/>
      <c r="D14" s="671"/>
      <c r="E14" s="671"/>
      <c r="F14" s="672"/>
      <c r="G14" s="50"/>
      <c r="H14" s="51"/>
      <c r="I14" s="295"/>
      <c r="J14" s="296"/>
      <c r="K14" s="116"/>
      <c r="L14" s="117">
        <f>ROUNDDOWN(G14*I14*K14,0)</f>
        <v>0</v>
      </c>
      <c r="M14" s="15"/>
      <c r="N14" s="16"/>
    </row>
    <row r="15" spans="1:15" ht="12" customHeight="1" x14ac:dyDescent="0.2">
      <c r="A15" s="2"/>
      <c r="B15" s="142"/>
      <c r="C15" s="45"/>
      <c r="D15" s="38"/>
      <c r="E15" s="38"/>
      <c r="F15" s="152"/>
      <c r="G15" s="149"/>
      <c r="H15" s="150"/>
      <c r="I15" s="297"/>
      <c r="J15" s="298"/>
      <c r="K15" s="118"/>
      <c r="L15" s="119"/>
      <c r="M15" s="13"/>
      <c r="N15" s="14"/>
    </row>
    <row r="16" spans="1:15" ht="12" customHeight="1" x14ac:dyDescent="0.2">
      <c r="A16" s="2"/>
      <c r="B16" s="49"/>
      <c r="C16" s="670"/>
      <c r="D16" s="671"/>
      <c r="E16" s="671"/>
      <c r="F16" s="672"/>
      <c r="G16" s="50"/>
      <c r="H16" s="51"/>
      <c r="I16" s="295"/>
      <c r="J16" s="296"/>
      <c r="K16" s="116"/>
      <c r="L16" s="117">
        <f>ROUNDDOWN(G16*I16*K16,0)</f>
        <v>0</v>
      </c>
      <c r="M16" s="680"/>
      <c r="N16" s="681"/>
    </row>
    <row r="17" spans="1:14" ht="12" customHeight="1" x14ac:dyDescent="0.2">
      <c r="A17" s="2"/>
      <c r="B17" s="142"/>
      <c r="C17" s="147"/>
      <c r="D17" s="40"/>
      <c r="E17" s="40"/>
      <c r="F17" s="148"/>
      <c r="G17" s="149"/>
      <c r="H17" s="150"/>
      <c r="I17" s="297"/>
      <c r="J17" s="298"/>
      <c r="K17" s="118"/>
      <c r="L17" s="119"/>
      <c r="M17" s="13"/>
      <c r="N17" s="14"/>
    </row>
    <row r="18" spans="1:14" ht="12" customHeight="1" x14ac:dyDescent="0.2">
      <c r="A18" s="2"/>
      <c r="B18" s="49"/>
      <c r="C18" s="670"/>
      <c r="D18" s="671"/>
      <c r="E18" s="671"/>
      <c r="F18" s="672"/>
      <c r="G18" s="50"/>
      <c r="H18" s="51"/>
      <c r="I18" s="295"/>
      <c r="J18" s="296"/>
      <c r="K18" s="116"/>
      <c r="L18" s="117">
        <f>ROUNDDOWN(G18*I18*K18,0)</f>
        <v>0</v>
      </c>
      <c r="M18" s="682"/>
      <c r="N18" s="683"/>
    </row>
    <row r="19" spans="1:14" ht="12" customHeight="1" x14ac:dyDescent="0.2">
      <c r="A19" s="2"/>
      <c r="B19" s="142"/>
      <c r="C19" s="45"/>
      <c r="D19" s="38"/>
      <c r="E19" s="38"/>
      <c r="F19" s="152"/>
      <c r="G19" s="153"/>
      <c r="H19" s="154"/>
      <c r="I19" s="277"/>
      <c r="J19" s="299"/>
      <c r="K19" s="118"/>
      <c r="L19" s="119"/>
      <c r="M19" s="25"/>
      <c r="N19" s="26"/>
    </row>
    <row r="20" spans="1:14" ht="12" customHeight="1" x14ac:dyDescent="0.2">
      <c r="A20" s="2"/>
      <c r="B20" s="49"/>
      <c r="C20" s="670"/>
      <c r="D20" s="671"/>
      <c r="E20" s="671"/>
      <c r="F20" s="672"/>
      <c r="G20" s="50"/>
      <c r="H20" s="51"/>
      <c r="I20" s="295"/>
      <c r="J20" s="296"/>
      <c r="K20" s="116"/>
      <c r="L20" s="117">
        <f>ROUNDDOWN(G20*I20*K20,0)</f>
        <v>0</v>
      </c>
      <c r="M20" s="680"/>
      <c r="N20" s="681"/>
    </row>
    <row r="21" spans="1:14" ht="12" customHeight="1" x14ac:dyDescent="0.2">
      <c r="A21" s="2"/>
      <c r="B21" s="142"/>
      <c r="C21" s="147"/>
      <c r="D21" s="40"/>
      <c r="E21" s="40"/>
      <c r="F21" s="148"/>
      <c r="G21" s="156"/>
      <c r="H21" s="156"/>
      <c r="I21" s="300"/>
      <c r="J21" s="301"/>
      <c r="K21" s="118"/>
      <c r="L21" s="119"/>
      <c r="M21" s="23"/>
      <c r="N21" s="24"/>
    </row>
    <row r="22" spans="1:14" ht="12" customHeight="1" x14ac:dyDescent="0.2">
      <c r="A22" s="2"/>
      <c r="B22" s="49"/>
      <c r="C22" s="670"/>
      <c r="D22" s="671"/>
      <c r="E22" s="671"/>
      <c r="F22" s="672"/>
      <c r="G22" s="60"/>
      <c r="H22" s="60"/>
      <c r="I22" s="302"/>
      <c r="J22" s="303"/>
      <c r="K22" s="116"/>
      <c r="L22" s="117">
        <f>ROUNDDOWN(G22*K22,0)</f>
        <v>0</v>
      </c>
      <c r="M22" s="15"/>
      <c r="N22" s="16"/>
    </row>
    <row r="23" spans="1:14" ht="12" customHeight="1" x14ac:dyDescent="0.2">
      <c r="A23" s="2"/>
      <c r="B23" s="142"/>
      <c r="C23" s="52"/>
      <c r="D23" s="53"/>
      <c r="E23" s="53"/>
      <c r="F23" s="54"/>
      <c r="G23" s="156"/>
      <c r="H23" s="156"/>
      <c r="I23" s="300"/>
      <c r="J23" s="301"/>
      <c r="K23" s="118"/>
      <c r="L23" s="119"/>
      <c r="M23" s="13"/>
      <c r="N23" s="14"/>
    </row>
    <row r="24" spans="1:14" ht="12" customHeight="1" x14ac:dyDescent="0.2">
      <c r="A24" s="2"/>
      <c r="B24" s="49"/>
      <c r="C24" s="57"/>
      <c r="D24" s="58"/>
      <c r="E24" s="58"/>
      <c r="F24" s="59"/>
      <c r="G24" s="60"/>
      <c r="H24" s="60"/>
      <c r="I24" s="302"/>
      <c r="J24" s="303"/>
      <c r="K24" s="116"/>
      <c r="L24" s="117">
        <f>ROUNDDOWN(G24*K24,0)</f>
        <v>0</v>
      </c>
      <c r="M24" s="15"/>
      <c r="N24" s="19"/>
    </row>
    <row r="25" spans="1:14" ht="12" customHeight="1" x14ac:dyDescent="0.2">
      <c r="A25" s="2"/>
      <c r="B25" s="142"/>
      <c r="C25" s="52"/>
      <c r="D25" s="53"/>
      <c r="E25" s="53"/>
      <c r="F25" s="54"/>
      <c r="G25" s="55"/>
      <c r="H25" s="55"/>
      <c r="I25" s="304"/>
      <c r="J25" s="305"/>
      <c r="K25" s="118"/>
      <c r="L25" s="119"/>
      <c r="M25" s="13"/>
      <c r="N25" s="14"/>
    </row>
    <row r="26" spans="1:14" ht="12" customHeight="1" x14ac:dyDescent="0.2">
      <c r="A26" s="2"/>
      <c r="B26" s="49"/>
      <c r="C26" s="57"/>
      <c r="D26" s="58"/>
      <c r="E26" s="58"/>
      <c r="F26" s="59"/>
      <c r="G26" s="60"/>
      <c r="H26" s="60"/>
      <c r="I26" s="302"/>
      <c r="J26" s="303"/>
      <c r="K26" s="116"/>
      <c r="L26" s="117">
        <f>ROUNDDOWN(G26*K26,0)</f>
        <v>0</v>
      </c>
      <c r="M26" s="15"/>
      <c r="N26" s="16"/>
    </row>
    <row r="27" spans="1:14" ht="12" customHeight="1" x14ac:dyDescent="0.2">
      <c r="A27" s="2"/>
      <c r="B27" s="142"/>
      <c r="C27" s="52"/>
      <c r="D27" s="53"/>
      <c r="E27" s="53"/>
      <c r="F27" s="54"/>
      <c r="G27" s="55"/>
      <c r="H27" s="55"/>
      <c r="I27" s="304"/>
      <c r="J27" s="305"/>
      <c r="K27" s="118"/>
      <c r="L27" s="119"/>
      <c r="M27" s="13"/>
      <c r="N27" s="14"/>
    </row>
    <row r="28" spans="1:14" ht="12" customHeight="1" x14ac:dyDescent="0.2">
      <c r="A28" s="2"/>
      <c r="B28" s="49"/>
      <c r="C28" s="57"/>
      <c r="D28" s="58"/>
      <c r="E28" s="58"/>
      <c r="F28" s="59"/>
      <c r="G28" s="60"/>
      <c r="H28" s="60"/>
      <c r="I28" s="302"/>
      <c r="J28" s="303"/>
      <c r="K28" s="116"/>
      <c r="L28" s="117">
        <f>ROUNDDOWN(G28*K28,0)</f>
        <v>0</v>
      </c>
      <c r="M28" s="15"/>
      <c r="N28" s="16"/>
    </row>
    <row r="29" spans="1:14" ht="12" customHeight="1" x14ac:dyDescent="0.2">
      <c r="A29" s="2"/>
      <c r="B29" s="62"/>
      <c r="C29" s="52"/>
      <c r="D29" s="53"/>
      <c r="E29" s="53"/>
      <c r="F29" s="54"/>
      <c r="G29" s="55"/>
      <c r="H29" s="55"/>
      <c r="I29" s="304"/>
      <c r="J29" s="305"/>
      <c r="K29" s="120"/>
      <c r="L29" s="121">
        <f>SUM(L5,L6,L9,L11,L13,L15)</f>
        <v>0</v>
      </c>
      <c r="M29" s="13"/>
      <c r="N29" s="14"/>
    </row>
    <row r="30" spans="1:14" ht="12" customHeight="1" x14ac:dyDescent="0.2">
      <c r="A30" s="2"/>
      <c r="B30" s="49"/>
      <c r="C30" s="57"/>
      <c r="D30" s="58"/>
      <c r="E30" s="58"/>
      <c r="F30" s="59"/>
      <c r="G30" s="60"/>
      <c r="H30" s="64"/>
      <c r="I30" s="306"/>
      <c r="J30" s="307"/>
      <c r="K30" s="116"/>
      <c r="L30" s="117"/>
      <c r="M30" s="15"/>
      <c r="N30" s="16"/>
    </row>
    <row r="31" spans="1:14" ht="12" customHeight="1" x14ac:dyDescent="0.2">
      <c r="A31" s="2"/>
      <c r="B31" s="62"/>
      <c r="C31" s="157"/>
      <c r="D31" s="53"/>
      <c r="E31" s="53"/>
      <c r="F31" s="54"/>
      <c r="G31" s="55"/>
      <c r="H31" s="55"/>
      <c r="I31" s="304"/>
      <c r="J31" s="305"/>
      <c r="K31" s="120"/>
      <c r="L31" s="121"/>
      <c r="M31" s="13"/>
      <c r="N31" s="14"/>
    </row>
    <row r="32" spans="1:14" ht="12" customHeight="1" x14ac:dyDescent="0.2">
      <c r="A32" s="2"/>
      <c r="B32" s="49"/>
      <c r="C32" s="57"/>
      <c r="D32" s="58"/>
      <c r="E32" s="58"/>
      <c r="F32" s="59"/>
      <c r="G32" s="60"/>
      <c r="H32" s="64"/>
      <c r="I32" s="306"/>
      <c r="J32" s="307"/>
      <c r="K32" s="116"/>
      <c r="L32" s="117"/>
      <c r="M32" s="15"/>
      <c r="N32" s="16"/>
    </row>
    <row r="33" spans="1:14" ht="12" customHeight="1" x14ac:dyDescent="0.2">
      <c r="A33" s="2"/>
      <c r="B33" s="62"/>
      <c r="C33" s="52"/>
      <c r="D33" s="53"/>
      <c r="E33" s="53"/>
      <c r="F33" s="54"/>
      <c r="G33" s="55"/>
      <c r="H33" s="55"/>
      <c r="I33" s="304"/>
      <c r="J33" s="305"/>
      <c r="K33" s="120"/>
      <c r="L33" s="121"/>
      <c r="M33" s="13"/>
      <c r="N33" s="14"/>
    </row>
    <row r="34" spans="1:14" ht="12" customHeight="1" x14ac:dyDescent="0.2">
      <c r="A34" s="2"/>
      <c r="B34" s="49"/>
      <c r="C34" s="57"/>
      <c r="D34" s="58"/>
      <c r="E34" s="58"/>
      <c r="F34" s="59"/>
      <c r="G34" s="50"/>
      <c r="H34" s="158"/>
      <c r="I34" s="308"/>
      <c r="J34" s="309"/>
      <c r="K34" s="116"/>
      <c r="L34" s="117"/>
      <c r="M34" s="15"/>
      <c r="N34" s="16"/>
    </row>
    <row r="35" spans="1:14" ht="12" customHeight="1" x14ac:dyDescent="0.2">
      <c r="A35" s="2"/>
      <c r="B35" s="62"/>
      <c r="C35" s="52"/>
      <c r="D35" s="53"/>
      <c r="E35" s="53"/>
      <c r="F35" s="54"/>
      <c r="G35" s="149"/>
      <c r="H35" s="149"/>
      <c r="I35" s="297"/>
      <c r="J35" s="287"/>
      <c r="K35" s="120"/>
      <c r="L35" s="160"/>
      <c r="M35" s="13"/>
      <c r="N35" s="14"/>
    </row>
    <row r="36" spans="1:14" ht="12" customHeight="1" x14ac:dyDescent="0.2">
      <c r="A36" s="2"/>
      <c r="B36" s="49"/>
      <c r="C36" s="57"/>
      <c r="D36" s="58"/>
      <c r="E36" s="58"/>
      <c r="F36" s="59"/>
      <c r="G36" s="50"/>
      <c r="H36" s="158"/>
      <c r="I36" s="308"/>
      <c r="J36" s="309"/>
      <c r="K36" s="116"/>
      <c r="L36" s="117"/>
      <c r="M36" s="15"/>
      <c r="N36" s="16"/>
    </row>
    <row r="37" spans="1:14" ht="12" customHeight="1" x14ac:dyDescent="0.2">
      <c r="A37" s="2"/>
      <c r="B37" s="62"/>
      <c r="C37" s="157"/>
      <c r="D37" s="53"/>
      <c r="E37" s="53"/>
      <c r="F37" s="54"/>
      <c r="G37" s="149"/>
      <c r="H37" s="149"/>
      <c r="I37" s="297"/>
      <c r="J37" s="287"/>
      <c r="K37" s="284"/>
      <c r="L37" s="121">
        <f>INT(L29*0.9*0.58)</f>
        <v>0</v>
      </c>
      <c r="M37" s="13"/>
      <c r="N37" s="14"/>
    </row>
    <row r="38" spans="1:14" ht="12" customHeight="1" x14ac:dyDescent="0.2">
      <c r="A38" s="2"/>
      <c r="B38" s="49"/>
      <c r="C38" s="138"/>
      <c r="D38" s="58"/>
      <c r="E38" s="161"/>
      <c r="F38" s="59"/>
      <c r="G38" s="50"/>
      <c r="H38" s="50"/>
      <c r="I38" s="295"/>
      <c r="J38" s="288"/>
      <c r="K38" s="285"/>
      <c r="L38" s="117"/>
      <c r="M38" s="17"/>
      <c r="N38" s="16"/>
    </row>
    <row r="39" spans="1:14" ht="12" customHeight="1" x14ac:dyDescent="0.2">
      <c r="A39" s="2"/>
      <c r="B39" s="142"/>
      <c r="C39" s="143"/>
      <c r="D39" s="122"/>
      <c r="E39" s="122"/>
      <c r="F39" s="144"/>
      <c r="G39" s="162"/>
      <c r="H39" s="162"/>
      <c r="I39" s="310"/>
      <c r="J39" s="311"/>
      <c r="K39" s="164"/>
      <c r="L39" s="165"/>
      <c r="M39" s="6"/>
      <c r="N39" s="11"/>
    </row>
    <row r="40" spans="1:14" ht="12" customHeight="1" x14ac:dyDescent="0.2">
      <c r="A40" s="2"/>
      <c r="B40" s="166"/>
      <c r="C40" s="167"/>
      <c r="D40" s="168" t="s">
        <v>11</v>
      </c>
      <c r="E40" s="168"/>
      <c r="F40" s="169"/>
      <c r="G40" s="170"/>
      <c r="H40" s="170"/>
      <c r="I40" s="270"/>
      <c r="J40" s="312"/>
      <c r="K40" s="286"/>
      <c r="L40" s="173">
        <f>SUM(L8:L38)</f>
        <v>0</v>
      </c>
      <c r="M40" s="4"/>
      <c r="N40" s="5"/>
    </row>
    <row r="41" spans="1:14" ht="12" customHeight="1" x14ac:dyDescent="0.2">
      <c r="B41" s="175"/>
      <c r="C41" s="175"/>
      <c r="D41" s="175"/>
      <c r="E41" s="175"/>
      <c r="F41" s="175"/>
      <c r="G41" s="673"/>
      <c r="H41" s="673"/>
      <c r="I41" s="673"/>
      <c r="J41" s="673"/>
      <c r="K41" s="175"/>
      <c r="L41" s="175"/>
      <c r="N41" s="7"/>
    </row>
  </sheetData>
  <dataConsolidate/>
  <mergeCells count="19">
    <mergeCell ref="M16:N16"/>
    <mergeCell ref="M10:N10"/>
    <mergeCell ref="D2:F3"/>
    <mergeCell ref="C4:F4"/>
    <mergeCell ref="G4:H4"/>
    <mergeCell ref="I4:J4"/>
    <mergeCell ref="M4:N4"/>
    <mergeCell ref="G2:N3"/>
    <mergeCell ref="C8:F8"/>
    <mergeCell ref="C10:F10"/>
    <mergeCell ref="C12:F12"/>
    <mergeCell ref="C14:F14"/>
    <mergeCell ref="C16:F16"/>
    <mergeCell ref="M18:N18"/>
    <mergeCell ref="C20:F20"/>
    <mergeCell ref="M20:N20"/>
    <mergeCell ref="C22:F22"/>
    <mergeCell ref="G41:J41"/>
    <mergeCell ref="C18:F18"/>
  </mergeCells>
  <phoneticPr fontId="2"/>
  <pageMargins left="0.70866141732283472" right="0.70866141732283472" top="0.98425196850393704" bottom="0.59055118110236227" header="0.51181102362204722" footer="0.31496062992125984"/>
  <pageSetup paperSize="9" scale="94" orientation="landscape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38</vt:i4>
      </vt:variant>
      <vt:variant>
        <vt:lpstr>名前付き一覧</vt:lpstr>
      </vt:variant>
      <vt:variant>
        <vt:i4>38</vt:i4>
      </vt:variant>
    </vt:vector>
  </HeadingPairs>
  <TitlesOfParts>
    <vt:vector size="76" baseType="lpstr">
      <vt:lpstr>表紙</vt:lpstr>
      <vt:lpstr>内訳書</vt:lpstr>
      <vt:lpstr>代価表１号</vt:lpstr>
      <vt:lpstr>明細書１号-１</vt:lpstr>
      <vt:lpstr>明細書１号-１-１</vt:lpstr>
      <vt:lpstr>明細書１号-２</vt:lpstr>
      <vt:lpstr>明細書１号-３</vt:lpstr>
      <vt:lpstr>明細書１号-４</vt:lpstr>
      <vt:lpstr>明細書１号-５</vt:lpstr>
      <vt:lpstr>明細書１号-６</vt:lpstr>
      <vt:lpstr>明細書１号-７</vt:lpstr>
      <vt:lpstr>明細書１号-７-１</vt:lpstr>
      <vt:lpstr>明細書１号-７-２</vt:lpstr>
      <vt:lpstr>明細書１号-７-３</vt:lpstr>
      <vt:lpstr>明細書１号-７-４</vt:lpstr>
      <vt:lpstr>明細書１号-７-５</vt:lpstr>
      <vt:lpstr>明細書１号-８</vt:lpstr>
      <vt:lpstr>明細書１号-８-１</vt:lpstr>
      <vt:lpstr>明細書１号-８-２</vt:lpstr>
      <vt:lpstr>明細書１号-８-３</vt:lpstr>
      <vt:lpstr>明細書１号-８-４</vt:lpstr>
      <vt:lpstr>明細書１号-９</vt:lpstr>
      <vt:lpstr>明細書１号-10</vt:lpstr>
      <vt:lpstr>明細書１号-11</vt:lpstr>
      <vt:lpstr>明細書１号-12</vt:lpstr>
      <vt:lpstr>明細書１号-13</vt:lpstr>
      <vt:lpstr>明細書１号-14</vt:lpstr>
      <vt:lpstr>明細書２号</vt:lpstr>
      <vt:lpstr>明細書３号</vt:lpstr>
      <vt:lpstr>明細書３号-１</vt:lpstr>
      <vt:lpstr>明細書３号-１-１</vt:lpstr>
      <vt:lpstr>明細書３号-１-２</vt:lpstr>
      <vt:lpstr>明細書３号-１-３</vt:lpstr>
      <vt:lpstr>明細書３号-１-４</vt:lpstr>
      <vt:lpstr>明細書３号-１-５</vt:lpstr>
      <vt:lpstr>明細書３号-１-６</vt:lpstr>
      <vt:lpstr>明細書３号-２</vt:lpstr>
      <vt:lpstr>別紙（運行管理要員人件費詳細）</vt:lpstr>
      <vt:lpstr>代価表１号!Print_Area</vt:lpstr>
      <vt:lpstr>内訳書!Print_Area</vt:lpstr>
      <vt:lpstr>表紙!Print_Area</vt:lpstr>
      <vt:lpstr>'別紙（運行管理要員人件費詳細）'!Print_Area</vt:lpstr>
      <vt:lpstr>'明細書１号-１'!Print_Area</vt:lpstr>
      <vt:lpstr>'明細書１号-10'!Print_Area</vt:lpstr>
      <vt:lpstr>'明細書１号-11'!Print_Area</vt:lpstr>
      <vt:lpstr>'明細書１号-１-１'!Print_Area</vt:lpstr>
      <vt:lpstr>'明細書１号-12'!Print_Area</vt:lpstr>
      <vt:lpstr>'明細書１号-13'!Print_Area</vt:lpstr>
      <vt:lpstr>'明細書１号-14'!Print_Area</vt:lpstr>
      <vt:lpstr>'明細書１号-２'!Print_Area</vt:lpstr>
      <vt:lpstr>'明細書１号-３'!Print_Area</vt:lpstr>
      <vt:lpstr>'明細書１号-４'!Print_Area</vt:lpstr>
      <vt:lpstr>'明細書１号-５'!Print_Area</vt:lpstr>
      <vt:lpstr>'明細書１号-６'!Print_Area</vt:lpstr>
      <vt:lpstr>'明細書１号-７'!Print_Area</vt:lpstr>
      <vt:lpstr>'明細書１号-７-１'!Print_Area</vt:lpstr>
      <vt:lpstr>'明細書１号-７-２'!Print_Area</vt:lpstr>
      <vt:lpstr>'明細書１号-７-３'!Print_Area</vt:lpstr>
      <vt:lpstr>'明細書１号-７-４'!Print_Area</vt:lpstr>
      <vt:lpstr>'明細書１号-７-５'!Print_Area</vt:lpstr>
      <vt:lpstr>'明細書１号-８'!Print_Area</vt:lpstr>
      <vt:lpstr>'明細書１号-８-１'!Print_Area</vt:lpstr>
      <vt:lpstr>'明細書１号-８-２'!Print_Area</vt:lpstr>
      <vt:lpstr>'明細書１号-８-３'!Print_Area</vt:lpstr>
      <vt:lpstr>'明細書１号-８-４'!Print_Area</vt:lpstr>
      <vt:lpstr>'明細書１号-９'!Print_Area</vt:lpstr>
      <vt:lpstr>明細書２号!Print_Area</vt:lpstr>
      <vt:lpstr>明細書３号!Print_Area</vt:lpstr>
      <vt:lpstr>'明細書３号-１'!Print_Area</vt:lpstr>
      <vt:lpstr>'明細書３号-１-１'!Print_Area</vt:lpstr>
      <vt:lpstr>'明細書３号-１-２'!Print_Area</vt:lpstr>
      <vt:lpstr>'明細書３号-１-３'!Print_Area</vt:lpstr>
      <vt:lpstr>'明細書３号-１-４'!Print_Area</vt:lpstr>
      <vt:lpstr>'明細書３号-１-５'!Print_Area</vt:lpstr>
      <vt:lpstr>'明細書３号-１-６'!Print_Area</vt:lpstr>
      <vt:lpstr>'明細書３号-２'!Print_Area</vt:lpstr>
    </vt:vector>
  </TitlesOfParts>
  <Company>kenchiku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06kenchiku</dc:creator>
  <cp:lastModifiedBy>Administrator</cp:lastModifiedBy>
  <cp:lastPrinted>2025-04-02T10:35:03Z</cp:lastPrinted>
  <dcterms:created xsi:type="dcterms:W3CDTF">1998-04-17T07:07:16Z</dcterms:created>
  <dcterms:modified xsi:type="dcterms:W3CDTF">2025-04-11T08:29:25Z</dcterms:modified>
</cp:coreProperties>
</file>